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Cover Page" sheetId="1" r:id="rId1"/>
    <sheet name="Summary" sheetId="2" r:id="rId2"/>
    <sheet name="General Government Support" sheetId="3" r:id="rId3"/>
    <sheet name="Public Safety" sheetId="4" r:id="rId4"/>
    <sheet name="Transportation" sheetId="5" r:id="rId5"/>
    <sheet name="Economic" sheetId="6" r:id="rId6"/>
    <sheet name="Culture" sheetId="7" r:id="rId7"/>
    <sheet name="Home and Community" sheetId="8" r:id="rId8"/>
    <sheet name="Undistributed" sheetId="9" r:id="rId9"/>
    <sheet name="General Fund Estimated Revenues" sheetId="10" r:id="rId10"/>
    <sheet name="Town Ouside Village" sheetId="11" r:id="rId11"/>
    <sheet name="Unexpended" sheetId="12" r:id="rId12"/>
    <sheet name="Highway Appropriations" sheetId="13" r:id="rId13"/>
    <sheet name="Highway Revenues - Outside" sheetId="14" r:id="rId14"/>
    <sheet name="Lighting District" sheetId="15" r:id="rId15"/>
    <sheet name="Water District" sheetId="16" r:id="rId16"/>
    <sheet name="Water District Revenue" sheetId="17" r:id="rId17"/>
    <sheet name="Fire Protection" sheetId="18" r:id="rId18"/>
    <sheet name="Capital Projects Fund" sheetId="19" r:id="rId19"/>
    <sheet name="Sewer District" sheetId="20" r:id="rId20"/>
    <sheet name="Sewer Estimated" sheetId="21" r:id="rId21"/>
    <sheet name="Refuse Appropriations" sheetId="22" r:id="rId22"/>
    <sheet name="Refuse Estimated" sheetId="23" r:id="rId23"/>
    <sheet name="Unappropriated Balance" sheetId="24" r:id="rId24"/>
    <sheet name="Schedule of Salaries" sheetId="25" r:id="rId25"/>
  </sheets>
  <definedNames>
    <definedName name="_xlnm.Print_Area" localSheetId="5">'Economic'!$A$1:$G$59</definedName>
    <definedName name="_xlnm.Print_Area" localSheetId="9">'General Fund Estimated Revenues'!$A$1:$G$123</definedName>
    <definedName name="_xlnm.Print_Area" localSheetId="2">'General Government Support'!$A$1:$G$108</definedName>
    <definedName name="_xlnm.Print_Area" localSheetId="7">'Home and Community'!$A$1:$G$56</definedName>
    <definedName name="_xlnm.Print_Area" localSheetId="3">'Public Safety'!$A$1:$G$59</definedName>
    <definedName name="_xlnm.Print_Area" localSheetId="21">'Refuse Appropriations'!$A$1:$G$57</definedName>
    <definedName name="_xlnm.Print_Area" localSheetId="20">'Sewer Estimated'!$A$1:$G$57</definedName>
    <definedName name="_xlnm.Print_Area" localSheetId="10">'Town Ouside Village'!$A$1:$G$166</definedName>
    <definedName name="_xlnm.Print_Area" localSheetId="4">'Transportation'!$A$1:$G$59</definedName>
    <definedName name="_xlnm.Print_Area" localSheetId="15">'Water District'!$A$1:$G$123</definedName>
    <definedName name="Sewer">'Sewer Estimated'!$A$6</definedName>
    <definedName name="Total">'Home and Community'!$C$31:$G$31</definedName>
  </definedNames>
  <calcPr fullCalcOnLoad="1"/>
</workbook>
</file>

<file path=xl/sharedStrings.xml><?xml version="1.0" encoding="utf-8"?>
<sst xmlns="http://schemas.openxmlformats.org/spreadsheetml/2006/main" count="1795" uniqueCount="866">
  <si>
    <t>Code</t>
  </si>
  <si>
    <t>Fund</t>
  </si>
  <si>
    <t>Appropriations</t>
  </si>
  <si>
    <t>and Provisions</t>
  </si>
  <si>
    <t>For other Uses</t>
  </si>
  <si>
    <t>Less</t>
  </si>
  <si>
    <t>Estimated</t>
  </si>
  <si>
    <t>Revenues</t>
  </si>
  <si>
    <t>Unexpended</t>
  </si>
  <si>
    <t>Balance</t>
  </si>
  <si>
    <t>Amount to Be</t>
  </si>
  <si>
    <t>Raised by Tax</t>
  </si>
  <si>
    <t>A</t>
  </si>
  <si>
    <t>B</t>
  </si>
  <si>
    <t>DB</t>
  </si>
  <si>
    <t>S</t>
  </si>
  <si>
    <t>General</t>
  </si>
  <si>
    <t>General Outside Village</t>
  </si>
  <si>
    <t>SL</t>
  </si>
  <si>
    <t>SW</t>
  </si>
  <si>
    <t>SF</t>
  </si>
  <si>
    <t>SS</t>
  </si>
  <si>
    <t>SR</t>
  </si>
  <si>
    <t>Lighting Districts</t>
  </si>
  <si>
    <t>Water Districts</t>
  </si>
  <si>
    <t>Fire Protection Districts</t>
  </si>
  <si>
    <t>Sewer Districts</t>
  </si>
  <si>
    <t>Refuse and Garbage Districts</t>
  </si>
  <si>
    <t>Totals</t>
  </si>
  <si>
    <t>(List each District Separately)</t>
  </si>
  <si>
    <t>Accounts</t>
  </si>
  <si>
    <t xml:space="preserve">Actual </t>
  </si>
  <si>
    <t>Last Year</t>
  </si>
  <si>
    <t>Budget</t>
  </si>
  <si>
    <t>This Year as</t>
  </si>
  <si>
    <t>Amended</t>
  </si>
  <si>
    <t>Tentative</t>
  </si>
  <si>
    <t>Preliminary</t>
  </si>
  <si>
    <t>Adopted</t>
  </si>
  <si>
    <t>Personal Services</t>
  </si>
  <si>
    <t>Equipment</t>
  </si>
  <si>
    <t>Contractual Exp.</t>
  </si>
  <si>
    <t>Total</t>
  </si>
  <si>
    <t>Assessors</t>
  </si>
  <si>
    <t>Town Clerk</t>
  </si>
  <si>
    <t>Attorney</t>
  </si>
  <si>
    <t>Engineer</t>
  </si>
  <si>
    <t>A1355.1</t>
  </si>
  <si>
    <t>A1355.2</t>
  </si>
  <si>
    <t>A1355.4</t>
  </si>
  <si>
    <t>A1410.1</t>
  </si>
  <si>
    <t>A1410.2</t>
  </si>
  <si>
    <t>A1410.4</t>
  </si>
  <si>
    <t>A1420.1</t>
  </si>
  <si>
    <t>A1420.2</t>
  </si>
  <si>
    <t>A1420.4</t>
  </si>
  <si>
    <t>A1440.1</t>
  </si>
  <si>
    <t>A1440.2</t>
  </si>
  <si>
    <t>A1440.4</t>
  </si>
  <si>
    <t>Budget Officers</t>
  </si>
  <si>
    <t>Elections</t>
  </si>
  <si>
    <t>Buildings</t>
  </si>
  <si>
    <t>Administration</t>
  </si>
  <si>
    <t>Central Store Room</t>
  </si>
  <si>
    <t>A1450.1</t>
  </si>
  <si>
    <t>A1450.2</t>
  </si>
  <si>
    <t>A1450.4</t>
  </si>
  <si>
    <t>A1620.1</t>
  </si>
  <si>
    <t>A1620.2</t>
  </si>
  <si>
    <t>A1620.4</t>
  </si>
  <si>
    <t>A1660.1</t>
  </si>
  <si>
    <t>A1660.2</t>
  </si>
  <si>
    <t>A1660.4</t>
  </si>
  <si>
    <t>Central Printing</t>
  </si>
  <si>
    <t>and Mailing</t>
  </si>
  <si>
    <t>Special Items</t>
  </si>
  <si>
    <t>Unallocated Insurance</t>
  </si>
  <si>
    <t>Contingent</t>
  </si>
  <si>
    <t>A1670.1</t>
  </si>
  <si>
    <t>A1670.2</t>
  </si>
  <si>
    <t>A1670.4</t>
  </si>
  <si>
    <t>A1950.4</t>
  </si>
  <si>
    <t>A1990.4</t>
  </si>
  <si>
    <t xml:space="preserve">Total General </t>
  </si>
  <si>
    <t>Government Support</t>
  </si>
  <si>
    <t>Traffic Control</t>
  </si>
  <si>
    <t>Control Of Dogs</t>
  </si>
  <si>
    <t>A3310.1</t>
  </si>
  <si>
    <t>A3310.2</t>
  </si>
  <si>
    <t>A3310.4</t>
  </si>
  <si>
    <t>A3510.1</t>
  </si>
  <si>
    <t>A3510.2</t>
  </si>
  <si>
    <t>A3510.4</t>
  </si>
  <si>
    <t>Officer</t>
  </si>
  <si>
    <t>Total Public Safety</t>
  </si>
  <si>
    <t>Public Safety</t>
  </si>
  <si>
    <t>Health</t>
  </si>
  <si>
    <t>Transportation</t>
  </si>
  <si>
    <t>Supt. Of Highways</t>
  </si>
  <si>
    <t>Garage</t>
  </si>
  <si>
    <t>Street Lighting</t>
  </si>
  <si>
    <t>A5010.1</t>
  </si>
  <si>
    <t>A5010.2</t>
  </si>
  <si>
    <t>A5010.4</t>
  </si>
  <si>
    <t>A5132.1</t>
  </si>
  <si>
    <t>A5132.2</t>
  </si>
  <si>
    <t>A5132.4</t>
  </si>
  <si>
    <t>A5182.4</t>
  </si>
  <si>
    <t>Total Transportation</t>
  </si>
  <si>
    <t>Publicity</t>
  </si>
  <si>
    <t>Programs for Aging</t>
  </si>
  <si>
    <t>______________________</t>
  </si>
  <si>
    <t>Economic Assistance and Opportunity</t>
  </si>
  <si>
    <t>and Opportunity</t>
  </si>
  <si>
    <t>A6410.1</t>
  </si>
  <si>
    <t>A6410.2</t>
  </si>
  <si>
    <t>A6410.4</t>
  </si>
  <si>
    <t>A6510.1</t>
  </si>
  <si>
    <t>A6510.2</t>
  </si>
  <si>
    <t>General Government Support</t>
  </si>
  <si>
    <t>Recreation</t>
  </si>
  <si>
    <t>Youth Program *</t>
  </si>
  <si>
    <t>Parks *</t>
  </si>
  <si>
    <t>A7020.1</t>
  </si>
  <si>
    <t>A7020.2</t>
  </si>
  <si>
    <t>A7020.4</t>
  </si>
  <si>
    <t>A7110.1</t>
  </si>
  <si>
    <t>A7110.2</t>
  </si>
  <si>
    <t>A7110.4</t>
  </si>
  <si>
    <t>A7310.1</t>
  </si>
  <si>
    <t>A7310.2</t>
  </si>
  <si>
    <t>A7310.4</t>
  </si>
  <si>
    <t>Culture - Recreation</t>
  </si>
  <si>
    <t>Historian</t>
  </si>
  <si>
    <t>Historical Property</t>
  </si>
  <si>
    <t>Celebrations</t>
  </si>
  <si>
    <t>Adult Recreation</t>
  </si>
  <si>
    <t>Total Culture - Recreation</t>
  </si>
  <si>
    <t>A7520.1</t>
  </si>
  <si>
    <t>A7520.2</t>
  </si>
  <si>
    <t>A7520.4</t>
  </si>
  <si>
    <t>A7550.1</t>
  </si>
  <si>
    <t>A7550.2</t>
  </si>
  <si>
    <t>A7550.4</t>
  </si>
  <si>
    <t>A7620.1</t>
  </si>
  <si>
    <t>A7620.2</t>
  </si>
  <si>
    <t>A7620.4</t>
  </si>
  <si>
    <t>Zoning</t>
  </si>
  <si>
    <t>Planning</t>
  </si>
  <si>
    <t>A8160.1</t>
  </si>
  <si>
    <t>A8160.2</t>
  </si>
  <si>
    <t>A8160.4</t>
  </si>
  <si>
    <t>Account</t>
  </si>
  <si>
    <t>Actual</t>
  </si>
  <si>
    <t>Home and Community Services</t>
  </si>
  <si>
    <t>Drainage</t>
  </si>
  <si>
    <t>Total Home and Community</t>
  </si>
  <si>
    <t>Services</t>
  </si>
  <si>
    <t>Undistributed</t>
  </si>
  <si>
    <t>Employee Benefits</t>
  </si>
  <si>
    <t>Fire and Police Retirement</t>
  </si>
  <si>
    <t>Social Security</t>
  </si>
  <si>
    <t>Worker's Comp</t>
  </si>
  <si>
    <t>Life Insurance</t>
  </si>
  <si>
    <t>Unemployment Insurance</t>
  </si>
  <si>
    <t>Disability Insurance</t>
  </si>
  <si>
    <t>Hospital and Medical Insurance</t>
  </si>
  <si>
    <t>A8540.1</t>
  </si>
  <si>
    <t>A8540.2</t>
  </si>
  <si>
    <t>A8540.4</t>
  </si>
  <si>
    <t>A8810.1</t>
  </si>
  <si>
    <t>A8810.2</t>
  </si>
  <si>
    <t>A8810.4</t>
  </si>
  <si>
    <t>A9010.8</t>
  </si>
  <si>
    <t>A9015.8</t>
  </si>
  <si>
    <t>A9030.8</t>
  </si>
  <si>
    <t>A9040.8</t>
  </si>
  <si>
    <t>A9045.8</t>
  </si>
  <si>
    <t>A9050.8</t>
  </si>
  <si>
    <t>A9055.8</t>
  </si>
  <si>
    <t>A9060.8</t>
  </si>
  <si>
    <t>Debt Service Principal</t>
  </si>
  <si>
    <t>Serial Bonds</t>
  </si>
  <si>
    <t>Statutory Bonds</t>
  </si>
  <si>
    <t>Bond Anticipation</t>
  </si>
  <si>
    <t>Capital Notes</t>
  </si>
  <si>
    <t>Budget Notes</t>
  </si>
  <si>
    <t>Tax Anticipation</t>
  </si>
  <si>
    <t>Revenue Anticipation</t>
  </si>
  <si>
    <t xml:space="preserve">Debt Payments to </t>
  </si>
  <si>
    <t xml:space="preserve">      Public Authorities</t>
  </si>
  <si>
    <t>Installment Purchase</t>
  </si>
  <si>
    <t>Interest</t>
  </si>
  <si>
    <t>Interfund Transfers</t>
  </si>
  <si>
    <t xml:space="preserve">   Transfer To:</t>
  </si>
  <si>
    <t>Other Funds</t>
  </si>
  <si>
    <t>Capital Project Fund</t>
  </si>
  <si>
    <t>Contributions to Other Funds</t>
  </si>
  <si>
    <t>Budgetary Provisions</t>
  </si>
  <si>
    <t xml:space="preserve">   For Other Uses</t>
  </si>
  <si>
    <t>Total Appropriations</t>
  </si>
  <si>
    <t xml:space="preserve">   And Other Uses</t>
  </si>
  <si>
    <t>A9710.6</t>
  </si>
  <si>
    <t>A9720.6</t>
  </si>
  <si>
    <t>A9730.6</t>
  </si>
  <si>
    <t>A9740.6</t>
  </si>
  <si>
    <t>A9750.6</t>
  </si>
  <si>
    <t>A9760.6</t>
  </si>
  <si>
    <t>A9770.6</t>
  </si>
  <si>
    <t>A9780.6</t>
  </si>
  <si>
    <t>A9785.6</t>
  </si>
  <si>
    <t>A9710.7</t>
  </si>
  <si>
    <t>A9720.7</t>
  </si>
  <si>
    <t>A9740.7</t>
  </si>
  <si>
    <t>A9750.7</t>
  </si>
  <si>
    <t>A9760.7</t>
  </si>
  <si>
    <t>A9770.7</t>
  </si>
  <si>
    <t>A9780.7</t>
  </si>
  <si>
    <t>A9785.7</t>
  </si>
  <si>
    <t>A9901.9</t>
  </si>
  <si>
    <t>A9950.9</t>
  </si>
  <si>
    <t>A9961.9</t>
  </si>
  <si>
    <t>A962</t>
  </si>
  <si>
    <t>Other Tax Items</t>
  </si>
  <si>
    <t xml:space="preserve">Real Property Taxes </t>
  </si>
  <si>
    <t>Interest and Penalties</t>
  </si>
  <si>
    <t xml:space="preserve">        on real Prop. Taxes</t>
  </si>
  <si>
    <t xml:space="preserve">        Distribution by County</t>
  </si>
  <si>
    <t>Departmental Income</t>
  </si>
  <si>
    <t>Tax Collection Fees</t>
  </si>
  <si>
    <t xml:space="preserve">  (Not Interest on Taxes)</t>
  </si>
  <si>
    <t>Clerk Fees</t>
  </si>
  <si>
    <t>Park and Recreation Charges</t>
  </si>
  <si>
    <t>Planning Board Fees *</t>
  </si>
  <si>
    <t>Zoning Fees *</t>
  </si>
  <si>
    <t>Safety Insp. Fees *</t>
  </si>
  <si>
    <t>Police Fees *</t>
  </si>
  <si>
    <t>Non Property Tax *</t>
  </si>
  <si>
    <t>A1090</t>
  </si>
  <si>
    <t>A1120</t>
  </si>
  <si>
    <t>A1232</t>
  </si>
  <si>
    <t>A1255</t>
  </si>
  <si>
    <t>A1520</t>
  </si>
  <si>
    <t>A1550</t>
  </si>
  <si>
    <t>A1560</t>
  </si>
  <si>
    <t>A2001</t>
  </si>
  <si>
    <t>A2110</t>
  </si>
  <si>
    <t>A2115</t>
  </si>
  <si>
    <t>Miscellaneous</t>
  </si>
  <si>
    <t>Refunds of Prior Years</t>
  </si>
  <si>
    <t xml:space="preserve">   Expenditures</t>
  </si>
  <si>
    <t>Gifts and Donations</t>
  </si>
  <si>
    <t>Endowment and Trust</t>
  </si>
  <si>
    <t>Other Unclassified</t>
  </si>
  <si>
    <t xml:space="preserve">   Revenues (Specify)</t>
  </si>
  <si>
    <t>Interfund Revenues</t>
  </si>
  <si>
    <t>State Aid</t>
  </si>
  <si>
    <t>Per Capita</t>
  </si>
  <si>
    <t>Insect Control</t>
  </si>
  <si>
    <t>Youth Programs</t>
  </si>
  <si>
    <t>Federal Aid</t>
  </si>
  <si>
    <t>Interfund Transfer</t>
  </si>
  <si>
    <t>Total Estimated Revenues</t>
  </si>
  <si>
    <t>Estimated Unexpended Balance</t>
  </si>
  <si>
    <t>Unexpended Balance</t>
  </si>
  <si>
    <t>A2701</t>
  </si>
  <si>
    <t>A2705</t>
  </si>
  <si>
    <t>A2755</t>
  </si>
  <si>
    <t xml:space="preserve">   Fund Income</t>
  </si>
  <si>
    <t>A2770</t>
  </si>
  <si>
    <t>A2801</t>
  </si>
  <si>
    <t>A3001</t>
  </si>
  <si>
    <t>A3005</t>
  </si>
  <si>
    <t>A3468</t>
  </si>
  <si>
    <t>A5031</t>
  </si>
  <si>
    <t xml:space="preserve">   Services</t>
  </si>
  <si>
    <t xml:space="preserve">   Services for Other</t>
  </si>
  <si>
    <t xml:space="preserve">   Governments</t>
  </si>
  <si>
    <t>Use of Money And Property</t>
  </si>
  <si>
    <t>Rental of Real</t>
  </si>
  <si>
    <t xml:space="preserve">   Property</t>
  </si>
  <si>
    <t>Rental of Equipment</t>
  </si>
  <si>
    <t xml:space="preserve">   Disposal Charges</t>
  </si>
  <si>
    <t>Garbage Removal and</t>
  </si>
  <si>
    <t xml:space="preserve">   Other Governments</t>
  </si>
  <si>
    <t>Licenses and Permits</t>
  </si>
  <si>
    <t>Bus. &amp; Occup. Lic.</t>
  </si>
  <si>
    <t>Dog Licenses</t>
  </si>
  <si>
    <t>Permits, Other</t>
  </si>
  <si>
    <t>Fines and Forfeited</t>
  </si>
  <si>
    <t xml:space="preserve">   Bail</t>
  </si>
  <si>
    <t>Fines &amp; Pen. Dog Cases</t>
  </si>
  <si>
    <t>Forfeiture of Deposits</t>
  </si>
  <si>
    <t>Sales of Property and</t>
  </si>
  <si>
    <t>Compensation for Loss</t>
  </si>
  <si>
    <t>Sales of Scrap and</t>
  </si>
  <si>
    <t xml:space="preserve">   Excess Materials</t>
  </si>
  <si>
    <t>Sales of Real Property</t>
  </si>
  <si>
    <t>Sales of Equipment</t>
  </si>
  <si>
    <t>Insurance Recoveries</t>
  </si>
  <si>
    <t>Interest and Earnings</t>
  </si>
  <si>
    <t>A2130</t>
  </si>
  <si>
    <t>A2190</t>
  </si>
  <si>
    <t>A2192</t>
  </si>
  <si>
    <t>A2290</t>
  </si>
  <si>
    <t>A2401</t>
  </si>
  <si>
    <t>A2410</t>
  </si>
  <si>
    <t xml:space="preserve">   Property, Other Government</t>
  </si>
  <si>
    <t>A2414</t>
  </si>
  <si>
    <t>A2416</t>
  </si>
  <si>
    <t>A2501</t>
  </si>
  <si>
    <t>A2544</t>
  </si>
  <si>
    <t>A2590</t>
  </si>
  <si>
    <t>A2610</t>
  </si>
  <si>
    <t>A2611</t>
  </si>
  <si>
    <t>A2620</t>
  </si>
  <si>
    <t>A2650</t>
  </si>
  <si>
    <t>A2655</t>
  </si>
  <si>
    <t>A2660</t>
  </si>
  <si>
    <t>A2665</t>
  </si>
  <si>
    <t>A2680</t>
  </si>
  <si>
    <t>Police</t>
  </si>
  <si>
    <t>Safety Inspection</t>
  </si>
  <si>
    <t>Registrar of Vital</t>
  </si>
  <si>
    <t xml:space="preserve">   Statistics</t>
  </si>
  <si>
    <t>B3120.1</t>
  </si>
  <si>
    <t>B3120.2</t>
  </si>
  <si>
    <t>B3120.4</t>
  </si>
  <si>
    <t>B3620.1</t>
  </si>
  <si>
    <t>B3620.2</t>
  </si>
  <si>
    <t>B3620.4</t>
  </si>
  <si>
    <t>B4020.1</t>
  </si>
  <si>
    <t>B4020.2</t>
  </si>
  <si>
    <t>B4020.4</t>
  </si>
  <si>
    <t>Library</t>
  </si>
  <si>
    <t>Refuse and Garbage</t>
  </si>
  <si>
    <t>B7410.4</t>
  </si>
  <si>
    <t>B8010.1</t>
  </si>
  <si>
    <t>B8010.2</t>
  </si>
  <si>
    <t>B8010.4</t>
  </si>
  <si>
    <t>B8020.1</t>
  </si>
  <si>
    <t>B8020.2</t>
  </si>
  <si>
    <t>B8020.4</t>
  </si>
  <si>
    <t>Fire and Police retirement</t>
  </si>
  <si>
    <t>Worker's Comp.</t>
  </si>
  <si>
    <t>State Retirement</t>
  </si>
  <si>
    <t>Disability Ins.</t>
  </si>
  <si>
    <t xml:space="preserve">Hospital and </t>
  </si>
  <si>
    <t xml:space="preserve">   Medical Insurance</t>
  </si>
  <si>
    <t>Debt Service</t>
  </si>
  <si>
    <t xml:space="preserve">   Principal</t>
  </si>
  <si>
    <t>Debt Payments to</t>
  </si>
  <si>
    <t xml:space="preserve">   Public Authorities</t>
  </si>
  <si>
    <t>B9010.8</t>
  </si>
  <si>
    <t>B9015.8</t>
  </si>
  <si>
    <t>B9030.8</t>
  </si>
  <si>
    <t>B9040.8</t>
  </si>
  <si>
    <t>B9045.8</t>
  </si>
  <si>
    <t>B9050.8</t>
  </si>
  <si>
    <t>B9055.8</t>
  </si>
  <si>
    <t>B9060.8</t>
  </si>
  <si>
    <t>B9710.6</t>
  </si>
  <si>
    <t>B9720.6</t>
  </si>
  <si>
    <t>B9730.6</t>
  </si>
  <si>
    <t>B9740.6</t>
  </si>
  <si>
    <t>B9750.6</t>
  </si>
  <si>
    <t>B9760.6</t>
  </si>
  <si>
    <t>B9770.6</t>
  </si>
  <si>
    <t>B9780.6</t>
  </si>
  <si>
    <t>B9785.6</t>
  </si>
  <si>
    <t xml:space="preserve">Total </t>
  </si>
  <si>
    <t xml:space="preserve">   Transfer to:</t>
  </si>
  <si>
    <t xml:space="preserve">Contributions to </t>
  </si>
  <si>
    <t xml:space="preserve">   Other Funds</t>
  </si>
  <si>
    <t>For Other Uses</t>
  </si>
  <si>
    <t>and Other Uses</t>
  </si>
  <si>
    <t>B962</t>
  </si>
  <si>
    <t>Estimated Revenues and Unexpended Balance</t>
  </si>
  <si>
    <t>Local Sources</t>
  </si>
  <si>
    <t>Non Property Tax</t>
  </si>
  <si>
    <t xml:space="preserve">   Distribution by County</t>
  </si>
  <si>
    <t>Zoning Fees</t>
  </si>
  <si>
    <t>Interest and Earning</t>
  </si>
  <si>
    <t>Other (Specify)</t>
  </si>
  <si>
    <t>Total Estimated Revenue</t>
  </si>
  <si>
    <t>B1120</t>
  </si>
  <si>
    <t>B2110</t>
  </si>
  <si>
    <t>B2115</t>
  </si>
  <si>
    <t>B2401</t>
  </si>
  <si>
    <t>B2770</t>
  </si>
  <si>
    <t>B3001</t>
  </si>
  <si>
    <t>B3772</t>
  </si>
  <si>
    <t>B3820</t>
  </si>
  <si>
    <t>B4772</t>
  </si>
  <si>
    <t>General Repairs</t>
  </si>
  <si>
    <t>Improvements</t>
  </si>
  <si>
    <t>Capital Outlay</t>
  </si>
  <si>
    <t>Machinery</t>
  </si>
  <si>
    <t>Transfer To:</t>
  </si>
  <si>
    <t>Services for Other Govt's</t>
  </si>
  <si>
    <t>Rental and Equipment</t>
  </si>
  <si>
    <t>Miscellaneous (Specify)</t>
  </si>
  <si>
    <t>Consolidated Highway</t>
  </si>
  <si>
    <t>Federal Aid - Specify</t>
  </si>
  <si>
    <t xml:space="preserve">Miscellaneous (Brush </t>
  </si>
  <si>
    <t xml:space="preserve">     &amp; Weeds)</t>
  </si>
  <si>
    <t xml:space="preserve">     Highways)</t>
  </si>
  <si>
    <t>Snow Removal (Town</t>
  </si>
  <si>
    <t xml:space="preserve">Services for Other </t>
  </si>
  <si>
    <t xml:space="preserve">     Governments</t>
  </si>
  <si>
    <t>Unemployment Ins.</t>
  </si>
  <si>
    <t xml:space="preserve">     Medical Ins</t>
  </si>
  <si>
    <t>DB5110.1</t>
  </si>
  <si>
    <t>DB5110.4</t>
  </si>
  <si>
    <t>DB5112.2</t>
  </si>
  <si>
    <t>DB5130.1</t>
  </si>
  <si>
    <t>DB5130.2</t>
  </si>
  <si>
    <t>DB5130.4</t>
  </si>
  <si>
    <t>DB5140.1</t>
  </si>
  <si>
    <t>DB5140.4</t>
  </si>
  <si>
    <t>DB5142.1</t>
  </si>
  <si>
    <t>DB5142.4</t>
  </si>
  <si>
    <t>DB5148.4</t>
  </si>
  <si>
    <t>DB5148.1</t>
  </si>
  <si>
    <t>DB9010.8</t>
  </si>
  <si>
    <t>DB9030.8</t>
  </si>
  <si>
    <t>DB9040.8</t>
  </si>
  <si>
    <t>DB9045.8</t>
  </si>
  <si>
    <t>DB9050.8</t>
  </si>
  <si>
    <t>DB9055.8</t>
  </si>
  <si>
    <t>DB9060.8</t>
  </si>
  <si>
    <t xml:space="preserve">     Public Authorities</t>
  </si>
  <si>
    <t xml:space="preserve">        Capital Project Fund</t>
  </si>
  <si>
    <t>Total Interfund Transfers</t>
  </si>
  <si>
    <t xml:space="preserve">     For Other Uses</t>
  </si>
  <si>
    <t xml:space="preserve">     And Other Uses</t>
  </si>
  <si>
    <t>DB9710.6</t>
  </si>
  <si>
    <t>DB9720.6</t>
  </si>
  <si>
    <t>DB9730.6</t>
  </si>
  <si>
    <t>DB9740.6</t>
  </si>
  <si>
    <t>DB9750.6</t>
  </si>
  <si>
    <t>DB9770.6</t>
  </si>
  <si>
    <t>DB9760.6</t>
  </si>
  <si>
    <t>DB9780.6</t>
  </si>
  <si>
    <t>DB9710.7</t>
  </si>
  <si>
    <t>DB9720.7</t>
  </si>
  <si>
    <t>DB9730.7</t>
  </si>
  <si>
    <t>DB9740.7</t>
  </si>
  <si>
    <t>DB9750.7</t>
  </si>
  <si>
    <t>DB9760.7</t>
  </si>
  <si>
    <t>DB9770.7</t>
  </si>
  <si>
    <t>DB9780.7</t>
  </si>
  <si>
    <t xml:space="preserve">     Transfer To:</t>
  </si>
  <si>
    <t>DB9950.9</t>
  </si>
  <si>
    <t>DB962</t>
  </si>
  <si>
    <t>DB1120</t>
  </si>
  <si>
    <t>DB2401</t>
  </si>
  <si>
    <t>DB2416</t>
  </si>
  <si>
    <t>DB2801</t>
  </si>
  <si>
    <t>DB3501</t>
  </si>
  <si>
    <t>DB45__</t>
  </si>
  <si>
    <t>DB5031</t>
  </si>
  <si>
    <t>________________________</t>
  </si>
  <si>
    <t xml:space="preserve">     Funds</t>
  </si>
  <si>
    <t xml:space="preserve">Interest and </t>
  </si>
  <si>
    <t>Compensation Ins.</t>
  </si>
  <si>
    <t xml:space="preserve">     Medical Insurance</t>
  </si>
  <si>
    <t>Total Revenues</t>
  </si>
  <si>
    <t xml:space="preserve">Debt Service </t>
  </si>
  <si>
    <t xml:space="preserve">     Principal</t>
  </si>
  <si>
    <t>Lighting District</t>
  </si>
  <si>
    <t>_____________________</t>
  </si>
  <si>
    <t>Source of Supply,</t>
  </si>
  <si>
    <t xml:space="preserve">     Power and Pumping</t>
  </si>
  <si>
    <t xml:space="preserve">Transmission and </t>
  </si>
  <si>
    <t xml:space="preserve">     Distribution</t>
  </si>
  <si>
    <t>SL  -   1</t>
  </si>
  <si>
    <t>SW8310.1</t>
  </si>
  <si>
    <t>SW8310.2</t>
  </si>
  <si>
    <t>SW8310.4</t>
  </si>
  <si>
    <t>SW8320.1</t>
  </si>
  <si>
    <t>SW8320.2</t>
  </si>
  <si>
    <t>SW8320.4</t>
  </si>
  <si>
    <t>SW8340.1</t>
  </si>
  <si>
    <t>SW8340.2</t>
  </si>
  <si>
    <t>SW8340.4</t>
  </si>
  <si>
    <t>SW9030.8</t>
  </si>
  <si>
    <t>SW9040.8</t>
  </si>
  <si>
    <t>SW9045.8</t>
  </si>
  <si>
    <t>SW9050.8</t>
  </si>
  <si>
    <t>SW9055.8</t>
  </si>
  <si>
    <t>SW9060.8</t>
  </si>
  <si>
    <t>SW9010.8</t>
  </si>
  <si>
    <t>SW9710.6</t>
  </si>
  <si>
    <t>SW9730.6</t>
  </si>
  <si>
    <t>SW9740.6</t>
  </si>
  <si>
    <t>SW9720.6</t>
  </si>
  <si>
    <t>SW9750.6</t>
  </si>
  <si>
    <t>SW9770.6</t>
  </si>
  <si>
    <t>SW9780.6</t>
  </si>
  <si>
    <t>SW9710.7</t>
  </si>
  <si>
    <t>SW9730.7</t>
  </si>
  <si>
    <t>SW9750.7</t>
  </si>
  <si>
    <t>SW9770.7</t>
  </si>
  <si>
    <t>SW9780.7</t>
  </si>
  <si>
    <t>SW9720.7</t>
  </si>
  <si>
    <t>SW9901.9</t>
  </si>
  <si>
    <t>SW9950.9</t>
  </si>
  <si>
    <t>SW962</t>
  </si>
  <si>
    <t>Metered Sales</t>
  </si>
  <si>
    <t>Unmetered Sales</t>
  </si>
  <si>
    <t xml:space="preserve">     Charges</t>
  </si>
  <si>
    <t xml:space="preserve">      Penalties on Water Rents</t>
  </si>
  <si>
    <t xml:space="preserve">Sales of Scrap and </t>
  </si>
  <si>
    <t xml:space="preserve">     Excess Materials</t>
  </si>
  <si>
    <t>Minor Sales, Other</t>
  </si>
  <si>
    <t>Other Compensation</t>
  </si>
  <si>
    <t xml:space="preserve">     For Loss</t>
  </si>
  <si>
    <t>Water Connection</t>
  </si>
  <si>
    <t>Fire Protection</t>
  </si>
  <si>
    <t>District</t>
  </si>
  <si>
    <t>Payments on Fire</t>
  </si>
  <si>
    <t xml:space="preserve">     Taxes on Sewer</t>
  </si>
  <si>
    <t>SF    - 1-</t>
  </si>
  <si>
    <t xml:space="preserve">     Contracts</t>
  </si>
  <si>
    <t>Sewage Treatment</t>
  </si>
  <si>
    <t>Sewage Collecting</t>
  </si>
  <si>
    <t xml:space="preserve">      System</t>
  </si>
  <si>
    <t xml:space="preserve">      and Disposal</t>
  </si>
  <si>
    <t>Compensation Insurance</t>
  </si>
  <si>
    <t xml:space="preserve">      Medical Insurance</t>
  </si>
  <si>
    <t xml:space="preserve">Bond Anticipation </t>
  </si>
  <si>
    <t xml:space="preserve">     Transfer to:</t>
  </si>
  <si>
    <t>Capital Project</t>
  </si>
  <si>
    <t xml:space="preserve">Budgetary Provisions </t>
  </si>
  <si>
    <t xml:space="preserve">    For Other Uses</t>
  </si>
  <si>
    <t>SS9710.6</t>
  </si>
  <si>
    <t>SS9720.6</t>
  </si>
  <si>
    <t>SS9730.6</t>
  </si>
  <si>
    <t>SS9740.6</t>
  </si>
  <si>
    <t>SS9750.6</t>
  </si>
  <si>
    <t>SS9770.6</t>
  </si>
  <si>
    <t>SS9780.6</t>
  </si>
  <si>
    <t>SS9710.7</t>
  </si>
  <si>
    <t>SS9720.7</t>
  </si>
  <si>
    <t>SS9730.7</t>
  </si>
  <si>
    <t>SS9741.7</t>
  </si>
  <si>
    <t>SS9750.7</t>
  </si>
  <si>
    <t>SS9770.7</t>
  </si>
  <si>
    <t>SS9780.7</t>
  </si>
  <si>
    <t>SS9901.9</t>
  </si>
  <si>
    <t>SS9950.9</t>
  </si>
  <si>
    <t>SS962</t>
  </si>
  <si>
    <t>Sewer Rents</t>
  </si>
  <si>
    <t>Sewer Charges</t>
  </si>
  <si>
    <t xml:space="preserve">      On Sewer Rents</t>
  </si>
  <si>
    <t>Sate Aid for Operation and</t>
  </si>
  <si>
    <t xml:space="preserve">     Maintenance of Sewage </t>
  </si>
  <si>
    <t xml:space="preserve">     Sewage Disposal Plant</t>
  </si>
  <si>
    <t>Other, Specify</t>
  </si>
  <si>
    <t>SS2120</t>
  </si>
  <si>
    <t>SS2122</t>
  </si>
  <si>
    <t>SS2128</t>
  </si>
  <si>
    <t>SS2401</t>
  </si>
  <si>
    <t>SS2650</t>
  </si>
  <si>
    <t>SS2655</t>
  </si>
  <si>
    <t>SS2680</t>
  </si>
  <si>
    <t>SS2690</t>
  </si>
  <si>
    <t>SS3901</t>
  </si>
  <si>
    <t xml:space="preserve">      Principal</t>
  </si>
  <si>
    <t>Capital Noted</t>
  </si>
  <si>
    <t xml:space="preserve">Personal Services </t>
  </si>
  <si>
    <t>SR9010.8</t>
  </si>
  <si>
    <t>SR9030.8</t>
  </si>
  <si>
    <t>SR9040.8</t>
  </si>
  <si>
    <t>SR9045.8</t>
  </si>
  <si>
    <t>SR9050.8</t>
  </si>
  <si>
    <t>SR9055.8</t>
  </si>
  <si>
    <t>SR9060.8</t>
  </si>
  <si>
    <t>SR9710.6</t>
  </si>
  <si>
    <t>SR9720.6</t>
  </si>
  <si>
    <t>SR9730.6</t>
  </si>
  <si>
    <t>SR9740.6</t>
  </si>
  <si>
    <t>SR9750.6</t>
  </si>
  <si>
    <t>SR9770.6</t>
  </si>
  <si>
    <t>SR9710.7</t>
  </si>
  <si>
    <t>SR9720.7</t>
  </si>
  <si>
    <t>SR9730.7</t>
  </si>
  <si>
    <t>SR9740.7</t>
  </si>
  <si>
    <t>SR9750.7</t>
  </si>
  <si>
    <t>SR9770.7</t>
  </si>
  <si>
    <t>SR8160.1</t>
  </si>
  <si>
    <t>SR8160.2</t>
  </si>
  <si>
    <t>SR8160.4</t>
  </si>
  <si>
    <t xml:space="preserve">      Fund</t>
  </si>
  <si>
    <t xml:space="preserve">  For Other Uses</t>
  </si>
  <si>
    <t>SR962</t>
  </si>
  <si>
    <t xml:space="preserve">     and Other Uses</t>
  </si>
  <si>
    <t>SR_____</t>
  </si>
  <si>
    <t>SR9901.9</t>
  </si>
  <si>
    <t>SR9950.9</t>
  </si>
  <si>
    <t xml:space="preserve">Refuse and Garbage </t>
  </si>
  <si>
    <t xml:space="preserve">   Charges</t>
  </si>
  <si>
    <t>Salary</t>
  </si>
  <si>
    <t>$ ____________</t>
  </si>
  <si>
    <t>____________________________________</t>
  </si>
  <si>
    <t>Total Economic Assistance</t>
  </si>
  <si>
    <t>SS1950.4</t>
  </si>
  <si>
    <t>SS8110.1</t>
  </si>
  <si>
    <t>SS8110.2</t>
  </si>
  <si>
    <t>SS8110.4</t>
  </si>
  <si>
    <t>SS8120.1</t>
  </si>
  <si>
    <t>SS8120.2</t>
  </si>
  <si>
    <t>SS8120.4</t>
  </si>
  <si>
    <t>SS8130.1</t>
  </si>
  <si>
    <t>SS8130.2</t>
  </si>
  <si>
    <t>SS8130.4</t>
  </si>
  <si>
    <t>SS9010.8</t>
  </si>
  <si>
    <t>SS9030.8</t>
  </si>
  <si>
    <t>SS9040.8</t>
  </si>
  <si>
    <t>SS9045.8</t>
  </si>
  <si>
    <t>SS9050.8</t>
  </si>
  <si>
    <t>SS9055.8</t>
  </si>
  <si>
    <t>SS9060.8</t>
  </si>
  <si>
    <t>Highway-Outside Village</t>
  </si>
  <si>
    <t>Special Districts</t>
  </si>
  <si>
    <t>Veterans Services *</t>
  </si>
  <si>
    <t>Refuse and Garbage **</t>
  </si>
  <si>
    <t>Cemeteries</t>
  </si>
  <si>
    <t xml:space="preserve">    Public Authorities</t>
  </si>
  <si>
    <t>Public Pound Charges -</t>
  </si>
  <si>
    <t xml:space="preserve">   Dog Control Fees</t>
  </si>
  <si>
    <t>Sale of Cemetery Lots</t>
  </si>
  <si>
    <t>Charge for Cemetery</t>
  </si>
  <si>
    <t xml:space="preserve">Tax and Assessment </t>
  </si>
  <si>
    <t>Fines and Forfeitures</t>
  </si>
  <si>
    <t>Mortgage Tax</t>
  </si>
  <si>
    <t>Planning Board Fees</t>
  </si>
  <si>
    <t xml:space="preserve"> Removal and Disposal </t>
  </si>
  <si>
    <t>Town Board</t>
  </si>
  <si>
    <t>Justices</t>
  </si>
  <si>
    <t>Supervisor</t>
  </si>
  <si>
    <t>Tax Collection</t>
  </si>
  <si>
    <t>A1010.1</t>
  </si>
  <si>
    <t>A1010.2</t>
  </si>
  <si>
    <t>A1010.4</t>
  </si>
  <si>
    <t>A1110.1</t>
  </si>
  <si>
    <t>A1110.2</t>
  </si>
  <si>
    <t>A1110.4</t>
  </si>
  <si>
    <t>A1220.1</t>
  </si>
  <si>
    <t>A1220.2</t>
  </si>
  <si>
    <t>A1220.4</t>
  </si>
  <si>
    <t>A1330.1</t>
  </si>
  <si>
    <t>A1330.2</t>
  </si>
  <si>
    <t>A1330.4</t>
  </si>
  <si>
    <t>Tax</t>
  </si>
  <si>
    <t>Rate</t>
  </si>
  <si>
    <t>Records Management</t>
  </si>
  <si>
    <t>A1460.1</t>
  </si>
  <si>
    <t>A1460.2</t>
  </si>
  <si>
    <t>A1460.4</t>
  </si>
  <si>
    <t xml:space="preserve"> </t>
  </si>
  <si>
    <t>A1910.4</t>
  </si>
  <si>
    <t>A1920.4</t>
  </si>
  <si>
    <t>Taxes and Assessments</t>
  </si>
  <si>
    <t>A1989.4</t>
  </si>
  <si>
    <t>A6510.4</t>
  </si>
  <si>
    <t>A7510.1</t>
  </si>
  <si>
    <t>A7510.2</t>
  </si>
  <si>
    <t>A7510.4</t>
  </si>
  <si>
    <t>Niagara Community Action</t>
  </si>
  <si>
    <t>Program</t>
  </si>
  <si>
    <t>A8989.4</t>
  </si>
  <si>
    <t>A1001</t>
  </si>
  <si>
    <t>Passport Fees</t>
  </si>
  <si>
    <t>Real Property</t>
  </si>
  <si>
    <t xml:space="preserve">   Tax Administration</t>
  </si>
  <si>
    <t>A3040</t>
  </si>
  <si>
    <t>Records</t>
  </si>
  <si>
    <t xml:space="preserve">   Management</t>
  </si>
  <si>
    <t>A3060</t>
  </si>
  <si>
    <t xml:space="preserve">  </t>
  </si>
  <si>
    <t>Franchise Fees</t>
  </si>
  <si>
    <t>B1170</t>
  </si>
  <si>
    <t>Vital Statistics</t>
  </si>
  <si>
    <t>B1603</t>
  </si>
  <si>
    <t>Building Permits</t>
  </si>
  <si>
    <t>Other Permits</t>
  </si>
  <si>
    <t>B2555</t>
  </si>
  <si>
    <t>B2590</t>
  </si>
  <si>
    <t>DB2302</t>
  </si>
  <si>
    <t>Sale of Equipment</t>
  </si>
  <si>
    <t>DB2665</t>
  </si>
  <si>
    <t>State Revenue Sharing</t>
  </si>
  <si>
    <t>DB3001</t>
  </si>
  <si>
    <t>Real Property Tax</t>
  </si>
  <si>
    <t>DB1001</t>
  </si>
  <si>
    <t>Real Property Taxes</t>
  </si>
  <si>
    <t>SL1001</t>
  </si>
  <si>
    <t>Town of Hartland Street Lighting</t>
  </si>
  <si>
    <t>A2300</t>
  </si>
  <si>
    <t>B9901.9</t>
  </si>
  <si>
    <t>B9950.9</t>
  </si>
  <si>
    <t>B9961.9</t>
  </si>
  <si>
    <t>B9780.7</t>
  </si>
  <si>
    <t>B9785.7</t>
  </si>
  <si>
    <t>B9710.7</t>
  </si>
  <si>
    <t>B9720.7</t>
  </si>
  <si>
    <t>B9730.7</t>
  </si>
  <si>
    <t>B9740.7</t>
  </si>
  <si>
    <t>B9750.7</t>
  </si>
  <si>
    <t>B9760.7</t>
  </si>
  <si>
    <t>B9770.7</t>
  </si>
  <si>
    <t>SW2140</t>
  </si>
  <si>
    <t>SW2142</t>
  </si>
  <si>
    <t>SW2144</t>
  </si>
  <si>
    <t>SW2148</t>
  </si>
  <si>
    <t>SW2401</t>
  </si>
  <si>
    <t>SW2650</t>
  </si>
  <si>
    <t>SW2655</t>
  </si>
  <si>
    <t>SW2680</t>
  </si>
  <si>
    <t>SW2690</t>
  </si>
  <si>
    <t>Services for Other Gov'ts.</t>
  </si>
  <si>
    <t>SW2378</t>
  </si>
  <si>
    <t>SW1001</t>
  </si>
  <si>
    <t>SF1001</t>
  </si>
  <si>
    <t>Rental of Real Property -</t>
  </si>
  <si>
    <t xml:space="preserve">      Other gov'ts.</t>
  </si>
  <si>
    <t>SS2410</t>
  </si>
  <si>
    <t>SS1001</t>
  </si>
  <si>
    <t>SR2401</t>
  </si>
  <si>
    <t>1</t>
  </si>
  <si>
    <t>4</t>
  </si>
  <si>
    <t>3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</si>
  <si>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</si>
  <si>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</si>
  <si>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</si>
  <si>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</si>
  <si>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</si>
  <si>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</si>
  <si>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</si>
  <si>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</si>
  <si>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</si>
  <si>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</si>
  <si>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</si>
  <si>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</si>
  <si>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</si>
  <si>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</si>
  <si>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</si>
  <si>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</si>
  <si>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</si>
  <si>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</si>
  <si>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</si>
  <si>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</si>
  <si>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Postage, return check charges</t>
  </si>
  <si>
    <t>B8160.1</t>
  </si>
  <si>
    <t>B8160.2</t>
  </si>
  <si>
    <t>B8160.4</t>
  </si>
  <si>
    <t>2</t>
  </si>
  <si>
    <t>8</t>
  </si>
  <si>
    <t>Other Compensation for Loss</t>
  </si>
  <si>
    <t>A2690</t>
  </si>
  <si>
    <t>27</t>
  </si>
  <si>
    <t>28</t>
  </si>
  <si>
    <t>29</t>
  </si>
  <si>
    <t>Total Real Property Taxes</t>
  </si>
  <si>
    <t>Total Real Property Tax</t>
  </si>
  <si>
    <t>Supervisor (1)</t>
  </si>
  <si>
    <t>Town Clerk/RMO</t>
  </si>
  <si>
    <t>Superintendent of Highways</t>
  </si>
  <si>
    <t>Racing &amp; Wagering</t>
  </si>
  <si>
    <t>A2530</t>
  </si>
  <si>
    <t>Sale of equipment</t>
  </si>
  <si>
    <t>SW2665</t>
  </si>
  <si>
    <t>SR1030</t>
  </si>
  <si>
    <t>A3021</t>
  </si>
  <si>
    <t>Justice Court</t>
  </si>
  <si>
    <t xml:space="preserve">   Grant</t>
  </si>
  <si>
    <t>Special Assessments</t>
  </si>
  <si>
    <t>SS1030</t>
  </si>
  <si>
    <t>Pump Replacement Project</t>
  </si>
  <si>
    <t>SS8120.21</t>
  </si>
  <si>
    <t>Captial Reserve</t>
  </si>
  <si>
    <t>Fence Repair Project</t>
  </si>
  <si>
    <t>SS8130.21</t>
  </si>
  <si>
    <t>Hydrant Repair Project</t>
  </si>
  <si>
    <t>SW8340.21</t>
  </si>
  <si>
    <t>Capital Reserve</t>
  </si>
  <si>
    <t>Air Blower Project</t>
  </si>
  <si>
    <t>SS8130.22</t>
  </si>
  <si>
    <t>PRV Valve Replacement Project</t>
  </si>
  <si>
    <t>SW8340.22</t>
  </si>
  <si>
    <t>A9730.7</t>
  </si>
  <si>
    <t>SW2770</t>
  </si>
  <si>
    <t>Encumbrance from prior year</t>
  </si>
  <si>
    <t>SS2770</t>
  </si>
  <si>
    <t>Recycling Containers</t>
  </si>
  <si>
    <t>Peddler's Permit</t>
  </si>
  <si>
    <t>B2545</t>
  </si>
  <si>
    <t>Judgements and Claims</t>
  </si>
  <si>
    <t>SW1930.4</t>
  </si>
  <si>
    <t xml:space="preserve">    Other Funds</t>
  </si>
  <si>
    <t xml:space="preserve">    Capital Project Fund</t>
  </si>
  <si>
    <t>SF1930.4</t>
  </si>
  <si>
    <t>AES Litigation</t>
  </si>
  <si>
    <t>BAN - Principle</t>
  </si>
  <si>
    <t>BAN - Interest</t>
  </si>
  <si>
    <t>SF9730.7</t>
  </si>
  <si>
    <t>SF9730.6</t>
  </si>
  <si>
    <t>PILOT</t>
  </si>
  <si>
    <t>Amount to</t>
  </si>
  <si>
    <t>be submitted</t>
  </si>
  <si>
    <t>from PILOT</t>
  </si>
  <si>
    <t>A1081</t>
  </si>
  <si>
    <t>DB1081</t>
  </si>
  <si>
    <t>SL1081</t>
  </si>
  <si>
    <t>SR1081</t>
  </si>
  <si>
    <t>Municipal Association Dues</t>
  </si>
  <si>
    <t>Bridges</t>
  </si>
  <si>
    <t>DB5120.2</t>
  </si>
  <si>
    <t>DB3589</t>
  </si>
  <si>
    <t>Federal Revenue Sharing</t>
  </si>
  <si>
    <t>DB4589</t>
  </si>
  <si>
    <t>Unexpended balance</t>
  </si>
  <si>
    <t xml:space="preserve">Budget </t>
  </si>
  <si>
    <t>Other Culture &amp; Recreation Income</t>
  </si>
  <si>
    <t>A2089</t>
  </si>
  <si>
    <t xml:space="preserve">Capital Projects </t>
  </si>
  <si>
    <t>Community Center</t>
  </si>
  <si>
    <t>H5031</t>
  </si>
  <si>
    <t>H7989.2</t>
  </si>
  <si>
    <t>Unappropriated/Unreserved Balances</t>
  </si>
  <si>
    <t>General A Fund</t>
  </si>
  <si>
    <t>A911</t>
  </si>
  <si>
    <t>General B Fund</t>
  </si>
  <si>
    <t>B911</t>
  </si>
  <si>
    <t>Refuse Fund</t>
  </si>
  <si>
    <t>SR911</t>
  </si>
  <si>
    <t>Highway Fund</t>
  </si>
  <si>
    <t>DB911</t>
  </si>
  <si>
    <t>Water District</t>
  </si>
  <si>
    <t>SW911</t>
  </si>
  <si>
    <t>Sewer District</t>
  </si>
  <si>
    <t>SS911</t>
  </si>
  <si>
    <t>Total Unappropriated Balance</t>
  </si>
  <si>
    <t>31</t>
  </si>
  <si>
    <t>Appropriated</t>
  </si>
  <si>
    <t>for</t>
  </si>
  <si>
    <t>Remaining</t>
  </si>
  <si>
    <t>Deputy Supervisor</t>
  </si>
  <si>
    <t>Councilmen (4) $5,977.00 each</t>
  </si>
  <si>
    <t>150/unit</t>
  </si>
  <si>
    <t>Town of Somerset</t>
  </si>
  <si>
    <t>In</t>
  </si>
  <si>
    <t>County of Niagara</t>
  </si>
  <si>
    <t>Villages within or Partly Within</t>
  </si>
  <si>
    <t>Village of Barker</t>
  </si>
  <si>
    <t>CERTIFICATION OF TOWN CLERK</t>
  </si>
  <si>
    <t>I, Rebecca A. Connolly, Town Clerk of the Town of Somerset,</t>
  </si>
  <si>
    <t>certify that the following is a true and correct</t>
  </si>
  <si>
    <t>copy of the 2010 Budget of the Town of Somerset</t>
  </si>
  <si>
    <t xml:space="preserve">as adopted by the Town Board on the </t>
  </si>
  <si>
    <t>4th day of November 2009.</t>
  </si>
  <si>
    <t>Dated:  November 5, 2009</t>
  </si>
  <si>
    <t>Rebecca A. Connolly, MMC</t>
  </si>
  <si>
    <t xml:space="preserve">       Town Clerk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</si>
</sst>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0.0000"/>
    <numFmt numFmtId="168" formatCode="&quot;$&quot;#,##0"/>
    <numFmt numFmtId="169" formatCode="&quot;$&quot;#,##0.000"/>
    <numFmt numFmtId="170" formatCode="&quot;$&quot;#,##0.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u val="single"/>
      <sz val="8"/>
      <name val="Arial"/>
      <family val="2"/>
    </font>
    <font>
      <u val="single"/>
      <sz val="1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6" fillId="0" borderId="0" xfId="0" applyFont="1" applyAlignment="1" applyProtection="1">
      <alignment/>
      <protection locked="0"/>
    </xf>
    <xf numFmtId="164" fontId="2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>
      <alignment/>
    </xf>
    <xf numFmtId="164" fontId="2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33" borderId="0" xfId="0" applyFont="1" applyFill="1" applyAlignment="1" applyProtection="1">
      <alignment/>
      <protection/>
    </xf>
    <xf numFmtId="164" fontId="1" fillId="0" borderId="0" xfId="0" applyNumberFormat="1" applyFont="1" applyAlignment="1" applyProtection="1" quotePrefix="1">
      <alignment horizontal="center"/>
      <protection locked="0"/>
    </xf>
    <xf numFmtId="164" fontId="1" fillId="0" borderId="0" xfId="0" applyNumberFormat="1" applyFont="1" applyAlignment="1" applyProtection="1" quotePrefix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NumberFormat="1" applyFont="1" applyAlignment="1" applyProtection="1" quotePrefix="1">
      <alignment horizontal="center"/>
      <protection/>
    </xf>
    <xf numFmtId="164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/>
    </xf>
    <xf numFmtId="0" fontId="7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left"/>
      <protection/>
    </xf>
    <xf numFmtId="44" fontId="1" fillId="0" borderId="0" xfId="44" applyFont="1" applyAlignment="1" applyProtection="1">
      <alignment horizontal="center"/>
      <protection/>
    </xf>
    <xf numFmtId="165" fontId="1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44" fontId="8" fillId="0" borderId="0" xfId="44" applyFont="1" applyAlignment="1" applyProtection="1">
      <alignment/>
      <protection locked="0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44" fontId="1" fillId="0" borderId="0" xfId="44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4" fontId="1" fillId="0" borderId="0" xfId="0" applyNumberFormat="1" applyFont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 quotePrefix="1">
      <alignment horizontal="center"/>
      <protection/>
    </xf>
    <xf numFmtId="164" fontId="2" fillId="34" borderId="0" xfId="0" applyNumberFormat="1" applyFont="1" applyFill="1" applyAlignment="1" applyProtection="1">
      <alignment horizontal="center"/>
      <protection/>
    </xf>
    <xf numFmtId="169" fontId="1" fillId="0" borderId="0" xfId="0" applyNumberFormat="1" applyFont="1" applyFill="1" applyAlignment="1" applyProtection="1">
      <alignment horizontal="center"/>
      <protection/>
    </xf>
    <xf numFmtId="44" fontId="1" fillId="0" borderId="0" xfId="44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164" fontId="27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 horizontal="right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E29" sqref="E29"/>
    </sheetView>
  </sheetViews>
  <sheetFormatPr defaultColWidth="9.140625" defaultRowHeight="19.5" customHeight="1"/>
  <cols>
    <col min="1" max="1" width="5.140625" style="2" bestFit="1" customWidth="1"/>
    <col min="2" max="2" width="21.8515625" style="5" bestFit="1" customWidth="1"/>
    <col min="3" max="3" width="12.8515625" style="2" bestFit="1" customWidth="1"/>
    <col min="4" max="5" width="10.8515625" style="2" bestFit="1" customWidth="1"/>
    <col min="6" max="6" width="11.57421875" style="2" bestFit="1" customWidth="1"/>
    <col min="7" max="7" width="11.7109375" style="2" bestFit="1" customWidth="1"/>
    <col min="8" max="8" width="11.8515625" style="5" customWidth="1"/>
    <col min="9" max="9" width="6.140625" style="5" customWidth="1"/>
    <col min="10" max="10" width="9.140625" style="5" customWidth="1"/>
    <col min="11" max="11" width="10.8515625" style="5" bestFit="1" customWidth="1"/>
    <col min="12" max="16384" width="9.140625" style="5" customWidth="1"/>
  </cols>
  <sheetData>
    <row r="1" spans="1:7" ht="19.5" customHeight="1">
      <c r="A1" s="50"/>
      <c r="B1" s="104"/>
      <c r="C1" s="104"/>
      <c r="D1" s="104"/>
      <c r="E1" s="7"/>
      <c r="F1" s="7"/>
      <c r="G1" s="4"/>
    </row>
    <row r="2" spans="1:9" ht="19.5" customHeight="1">
      <c r="A2" s="18"/>
      <c r="B2" s="104"/>
      <c r="C2" s="104" t="s">
        <v>852</v>
      </c>
      <c r="D2" s="104"/>
      <c r="E2" s="7"/>
      <c r="F2" s="7"/>
      <c r="G2" s="4"/>
      <c r="I2" s="4"/>
    </row>
    <row r="3" spans="1:9" ht="19.5" customHeight="1">
      <c r="A3" s="18"/>
      <c r="B3" s="104"/>
      <c r="C3" s="104" t="s">
        <v>853</v>
      </c>
      <c r="D3" s="104"/>
      <c r="E3" s="7"/>
      <c r="F3" s="7"/>
      <c r="G3" s="4"/>
      <c r="H3" s="4"/>
      <c r="I3" s="4"/>
    </row>
    <row r="4" spans="1:9" ht="19.5" customHeight="1">
      <c r="A4" s="18"/>
      <c r="B4" s="104"/>
      <c r="C4" s="104" t="s">
        <v>854</v>
      </c>
      <c r="D4" s="104"/>
      <c r="E4" s="7"/>
      <c r="F4" s="7"/>
      <c r="G4" s="7"/>
      <c r="I4" s="71"/>
    </row>
    <row r="5" spans="1:9" ht="19.5" customHeight="1">
      <c r="A5" s="18"/>
      <c r="B5" s="104"/>
      <c r="C5" s="104"/>
      <c r="D5" s="104"/>
      <c r="E5" s="7"/>
      <c r="F5" s="7"/>
      <c r="G5" s="7"/>
      <c r="I5" s="71"/>
    </row>
    <row r="6" spans="1:9" ht="19.5" customHeight="1">
      <c r="A6" s="18"/>
      <c r="B6" s="104"/>
      <c r="C6" s="104" t="s">
        <v>855</v>
      </c>
      <c r="D6" s="104"/>
      <c r="E6" s="7"/>
      <c r="F6" s="7"/>
      <c r="G6" s="7"/>
      <c r="I6" s="71"/>
    </row>
    <row r="7" spans="1:9" ht="19.5" customHeight="1">
      <c r="A7" s="18"/>
      <c r="B7" s="104"/>
      <c r="C7" s="104" t="s">
        <v>856</v>
      </c>
      <c r="D7" s="104"/>
      <c r="E7" s="7"/>
      <c r="F7" s="7"/>
      <c r="G7" s="7"/>
      <c r="I7" s="54"/>
    </row>
    <row r="8" spans="1:9" ht="19.5" customHeight="1">
      <c r="A8" s="18"/>
      <c r="B8" s="104"/>
      <c r="C8" s="104"/>
      <c r="D8" s="104"/>
      <c r="E8" s="7"/>
      <c r="F8" s="7"/>
      <c r="G8" s="7"/>
      <c r="I8" s="54"/>
    </row>
    <row r="9" spans="1:9" ht="19.5" customHeight="1">
      <c r="A9" s="18"/>
      <c r="B9" s="104"/>
      <c r="C9" s="104" t="s">
        <v>857</v>
      </c>
      <c r="D9" s="104"/>
      <c r="E9" s="7"/>
      <c r="F9" s="7"/>
      <c r="G9" s="7"/>
      <c r="I9" s="54"/>
    </row>
    <row r="10" spans="1:9" ht="19.5" customHeight="1">
      <c r="A10" s="18"/>
      <c r="B10" s="104"/>
      <c r="C10" s="104"/>
      <c r="D10" s="104"/>
      <c r="E10" s="7"/>
      <c r="F10" s="7"/>
      <c r="G10" s="7"/>
      <c r="I10" s="54"/>
    </row>
    <row r="11" spans="1:9" ht="19.5" customHeight="1">
      <c r="A11" s="105"/>
      <c r="B11" s="106"/>
      <c r="C11" s="106" t="s">
        <v>858</v>
      </c>
      <c r="D11" s="106"/>
      <c r="E11" s="106"/>
      <c r="F11" s="106"/>
      <c r="G11" s="7"/>
      <c r="I11" s="54"/>
    </row>
    <row r="12" spans="1:9" ht="19.5" customHeight="1">
      <c r="A12" s="105"/>
      <c r="B12" s="106"/>
      <c r="C12" s="106" t="s">
        <v>859</v>
      </c>
      <c r="D12" s="106"/>
      <c r="E12" s="106"/>
      <c r="F12" s="106"/>
      <c r="G12" s="7"/>
      <c r="I12" s="75"/>
    </row>
    <row r="13" spans="1:9" ht="19.5" customHeight="1">
      <c r="A13" s="105"/>
      <c r="B13" s="106"/>
      <c r="C13" s="106" t="s">
        <v>860</v>
      </c>
      <c r="D13" s="106"/>
      <c r="E13" s="106"/>
      <c r="F13" s="106"/>
      <c r="G13" s="7"/>
      <c r="H13" s="12"/>
      <c r="I13" s="54"/>
    </row>
    <row r="14" spans="1:9" ht="19.5" customHeight="1">
      <c r="A14" s="107"/>
      <c r="B14" s="106"/>
      <c r="C14" s="106" t="s">
        <v>861</v>
      </c>
      <c r="D14" s="106"/>
      <c r="E14" s="106"/>
      <c r="F14" s="106"/>
      <c r="G14" s="7"/>
      <c r="I14" s="75"/>
    </row>
    <row r="15" spans="1:9" ht="19.5" customHeight="1">
      <c r="A15" s="107"/>
      <c r="B15" s="106"/>
      <c r="C15" s="106" t="s">
        <v>862</v>
      </c>
      <c r="D15" s="106"/>
      <c r="E15" s="106"/>
      <c r="F15" s="106"/>
      <c r="G15" s="7"/>
      <c r="H15" s="12"/>
      <c r="I15" s="54"/>
    </row>
    <row r="16" spans="1:9" ht="19.5" customHeight="1">
      <c r="A16" s="50"/>
      <c r="B16" s="104"/>
      <c r="C16" s="104"/>
      <c r="D16" s="104"/>
      <c r="E16" s="7"/>
      <c r="F16" s="7"/>
      <c r="G16" s="7"/>
      <c r="I16" s="54"/>
    </row>
    <row r="17" spans="1:9" ht="19.5" customHeight="1">
      <c r="A17" s="50" t="s">
        <v>863</v>
      </c>
      <c r="B17" s="104"/>
      <c r="C17" s="104"/>
      <c r="D17" s="104"/>
      <c r="E17" s="7"/>
      <c r="F17" s="7"/>
      <c r="G17" s="7"/>
      <c r="I17" s="54"/>
    </row>
    <row r="18" spans="1:9" ht="19.5" customHeight="1">
      <c r="A18" s="50"/>
      <c r="B18" s="104"/>
      <c r="C18" s="104"/>
      <c r="D18" s="104"/>
      <c r="E18" s="7"/>
      <c r="F18" s="7"/>
      <c r="G18" s="7"/>
      <c r="I18" s="54"/>
    </row>
    <row r="19" spans="1:9" ht="19.5" customHeight="1">
      <c r="A19" s="50"/>
      <c r="B19" s="104"/>
      <c r="C19" s="104"/>
      <c r="D19" s="104"/>
      <c r="E19" s="7"/>
      <c r="F19" s="7"/>
      <c r="G19" s="7"/>
      <c r="H19" s="82"/>
      <c r="I19" s="54"/>
    </row>
    <row r="20" spans="1:9" ht="19.5" customHeight="1">
      <c r="A20" s="50"/>
      <c r="B20" s="104"/>
      <c r="C20" s="104"/>
      <c r="D20" s="104"/>
      <c r="E20" s="7"/>
      <c r="F20" s="7"/>
      <c r="G20" s="7"/>
      <c r="I20" s="54"/>
    </row>
    <row r="21" spans="1:9" ht="19.5" customHeight="1">
      <c r="A21" s="50"/>
      <c r="B21" s="104"/>
      <c r="C21" s="104"/>
      <c r="D21" s="104" t="s">
        <v>864</v>
      </c>
      <c r="E21" s="7"/>
      <c r="F21" s="7"/>
      <c r="G21" s="7"/>
      <c r="I21" s="54"/>
    </row>
    <row r="22" spans="1:7" ht="19.5" customHeight="1">
      <c r="A22" s="108"/>
      <c r="B22" s="108"/>
      <c r="C22" s="109" t="s">
        <v>865</v>
      </c>
      <c r="D22" s="109"/>
      <c r="E22" s="110"/>
      <c r="F22" s="6"/>
      <c r="G22" s="7"/>
    </row>
    <row r="23" spans="1:7" ht="19.5" customHeight="1">
      <c r="A23" s="18"/>
      <c r="B23" s="111"/>
      <c r="C23" s="112"/>
      <c r="D23" s="112" t="s">
        <v>852</v>
      </c>
      <c r="E23" s="112"/>
      <c r="G23" s="7"/>
    </row>
    <row r="24" spans="1:7" ht="19.5" customHeight="1">
      <c r="A24" s="11"/>
      <c r="B24" s="10"/>
      <c r="C24" s="7"/>
      <c r="D24" s="7"/>
      <c r="E24" s="7"/>
      <c r="F24" s="7"/>
      <c r="G24" s="7"/>
    </row>
    <row r="25" spans="1:11" ht="19.5" customHeight="1">
      <c r="A25" s="11"/>
      <c r="B25" s="10"/>
      <c r="C25" s="7"/>
      <c r="D25" s="7"/>
      <c r="E25" s="7"/>
      <c r="F25" s="7"/>
      <c r="G25" s="7"/>
      <c r="K25" s="82"/>
    </row>
    <row r="26" spans="1:7" ht="19.5" customHeight="1">
      <c r="A26" s="11"/>
      <c r="B26" s="10"/>
      <c r="C26" s="7"/>
      <c r="D26" s="7"/>
      <c r="E26" s="7"/>
      <c r="F26" s="7"/>
      <c r="G26" s="7"/>
    </row>
    <row r="27" s="6" customFormat="1" ht="19.5" customHeight="1"/>
    <row r="28" ht="19.5" customHeight="1">
      <c r="C28" s="12"/>
    </row>
    <row r="29" ht="19.5" customHeight="1">
      <c r="C29" s="12"/>
    </row>
    <row r="30" ht="18" customHeight="1">
      <c r="G30" s="5"/>
    </row>
  </sheetData>
  <sheetProtection/>
  <printOptions gridLines="1" horizontalCentered="1"/>
  <pageMargins left="0.25" right="0.25" top="0.5" bottom="0.5" header="0.25" footer="0.25"/>
  <pageSetup horizontalDpi="300" verticalDpi="300" orientation="portrait" r:id="rId1"/>
  <headerFooter alignWithMargins="0">
    <oddHeader>&amp;C&amp;12Summary of Town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28">
      <selection activeCell="G123" sqref="G123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4" customWidth="1"/>
    <col min="5" max="5" width="15.00390625" style="24" customWidth="1"/>
    <col min="6" max="6" width="14.00390625" style="24" customWidth="1"/>
    <col min="7" max="7" width="14.140625" style="24" customWidth="1"/>
    <col min="8" max="16384" width="9.140625" style="20" customWidth="1"/>
  </cols>
  <sheetData>
    <row r="1" spans="3:7" s="19" customFormat="1" ht="12.75" customHeight="1">
      <c r="C1" s="8"/>
      <c r="D1" s="8" t="s">
        <v>33</v>
      </c>
      <c r="E1" s="8" t="s">
        <v>59</v>
      </c>
      <c r="F1" s="8"/>
      <c r="G1" s="8"/>
    </row>
    <row r="2" spans="3:7" s="19" customFormat="1" ht="12.75" customHeight="1">
      <c r="C2" s="8" t="s">
        <v>153</v>
      </c>
      <c r="D2" s="8" t="s">
        <v>34</v>
      </c>
      <c r="E2" s="8" t="s">
        <v>36</v>
      </c>
      <c r="F2" s="8" t="s">
        <v>37</v>
      </c>
      <c r="G2" s="8"/>
    </row>
    <row r="3" spans="3:7" s="19" customFormat="1" ht="12.75" customHeight="1">
      <c r="C3" s="8" t="s">
        <v>32</v>
      </c>
      <c r="D3" s="8" t="s">
        <v>35</v>
      </c>
      <c r="E3" s="8" t="s">
        <v>33</v>
      </c>
      <c r="F3" s="8" t="s">
        <v>33</v>
      </c>
      <c r="G3" s="8" t="s">
        <v>38</v>
      </c>
    </row>
    <row r="4" spans="1:7" s="19" customFormat="1" ht="12.75" customHeight="1">
      <c r="A4" s="19" t="s">
        <v>152</v>
      </c>
      <c r="B4" s="19" t="s">
        <v>0</v>
      </c>
      <c r="C4" s="25">
        <v>2008</v>
      </c>
      <c r="D4" s="25">
        <v>2009</v>
      </c>
      <c r="E4" s="25">
        <v>2010</v>
      </c>
      <c r="F4" s="25">
        <v>2010</v>
      </c>
      <c r="G4" s="25">
        <v>2010</v>
      </c>
    </row>
    <row r="5" spans="3:7" s="19" customFormat="1" ht="12.75" customHeight="1">
      <c r="C5" s="8"/>
      <c r="D5" s="8"/>
      <c r="E5" s="8"/>
      <c r="F5" s="8"/>
      <c r="G5" s="8"/>
    </row>
    <row r="6" spans="1:7" s="19" customFormat="1" ht="12.75" customHeight="1">
      <c r="A6" s="19" t="s">
        <v>223</v>
      </c>
      <c r="B6" s="20"/>
      <c r="C6" s="24"/>
      <c r="D6" s="24"/>
      <c r="E6" s="24"/>
      <c r="F6" s="24"/>
      <c r="G6" s="24"/>
    </row>
    <row r="7" spans="1:7" ht="12.75" customHeight="1">
      <c r="A7" s="20" t="s">
        <v>225</v>
      </c>
      <c r="C7" s="7"/>
      <c r="D7" s="7"/>
      <c r="E7" s="7"/>
      <c r="F7" s="7"/>
      <c r="G7" s="7"/>
    </row>
    <row r="8" spans="1:7" ht="12.75" customHeight="1">
      <c r="A8" s="20" t="s">
        <v>226</v>
      </c>
      <c r="B8" s="20" t="s">
        <v>238</v>
      </c>
      <c r="C8" s="7">
        <v>4734</v>
      </c>
      <c r="D8" s="7">
        <v>4000</v>
      </c>
      <c r="E8" s="7">
        <v>4000</v>
      </c>
      <c r="F8" s="7">
        <v>4000</v>
      </c>
      <c r="G8" s="7">
        <v>4000</v>
      </c>
    </row>
    <row r="9" spans="1:7" ht="12.75" customHeight="1">
      <c r="A9" s="20" t="s">
        <v>237</v>
      </c>
      <c r="C9" s="7"/>
      <c r="D9" s="7"/>
      <c r="E9" s="7"/>
      <c r="F9" s="7"/>
      <c r="G9" s="7"/>
    </row>
    <row r="10" spans="1:7" ht="12.75" customHeight="1">
      <c r="A10" s="20" t="s">
        <v>227</v>
      </c>
      <c r="B10" s="20" t="s">
        <v>239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5:7" ht="12.75" customHeight="1">
      <c r="E11" s="7"/>
      <c r="F11" s="7"/>
      <c r="G11" s="7"/>
    </row>
    <row r="12" spans="1:7" ht="12.75" customHeight="1">
      <c r="A12" s="21" t="s">
        <v>228</v>
      </c>
      <c r="E12" s="7"/>
      <c r="F12" s="7"/>
      <c r="G12" s="7"/>
    </row>
    <row r="13" spans="1:7" ht="12.75" customHeight="1">
      <c r="A13" s="20" t="s">
        <v>229</v>
      </c>
      <c r="C13" s="7"/>
      <c r="D13" s="7"/>
      <c r="E13" s="7"/>
      <c r="F13" s="7"/>
      <c r="G13" s="7"/>
    </row>
    <row r="14" spans="1:7" ht="12.75" customHeight="1">
      <c r="A14" s="20" t="s">
        <v>230</v>
      </c>
      <c r="B14" s="20" t="s">
        <v>240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8" ht="12.75" customHeight="1">
      <c r="A15" s="20" t="s">
        <v>231</v>
      </c>
      <c r="B15" s="20" t="s">
        <v>241</v>
      </c>
      <c r="C15" s="7">
        <v>1183</v>
      </c>
      <c r="D15" s="7">
        <v>1000</v>
      </c>
      <c r="E15" s="7">
        <v>1000</v>
      </c>
      <c r="F15" s="7">
        <v>1000</v>
      </c>
      <c r="G15" s="7">
        <v>1000</v>
      </c>
      <c r="H15" s="7"/>
    </row>
    <row r="16" spans="1:8" ht="12.75" customHeight="1">
      <c r="A16" s="20" t="s">
        <v>236</v>
      </c>
      <c r="B16" s="20" t="s">
        <v>242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/>
    </row>
    <row r="17" spans="1:8" ht="12.75" customHeight="1">
      <c r="A17" s="20" t="s">
        <v>630</v>
      </c>
      <c r="C17" s="7"/>
      <c r="D17" s="7"/>
      <c r="E17" s="7"/>
      <c r="F17" s="7"/>
      <c r="G17" s="7"/>
      <c r="H17" s="7"/>
    </row>
    <row r="18" spans="1:8" ht="12.75" customHeight="1">
      <c r="A18" s="20" t="s">
        <v>631</v>
      </c>
      <c r="B18" s="20" t="s">
        <v>243</v>
      </c>
      <c r="C18" s="7">
        <v>710</v>
      </c>
      <c r="D18" s="7">
        <v>500</v>
      </c>
      <c r="E18" s="7">
        <v>500</v>
      </c>
      <c r="F18" s="7">
        <v>500</v>
      </c>
      <c r="G18" s="7">
        <v>500</v>
      </c>
      <c r="H18" s="7"/>
    </row>
    <row r="19" spans="1:8" ht="12.75" customHeight="1">
      <c r="A19" s="20" t="s">
        <v>235</v>
      </c>
      <c r="B19" s="20" t="s">
        <v>244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/>
    </row>
    <row r="20" spans="1:8" ht="12.75" customHeight="1">
      <c r="A20" s="20" t="s">
        <v>232</v>
      </c>
      <c r="B20" s="20" t="s">
        <v>245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/>
    </row>
    <row r="21" spans="1:8" ht="12.75" customHeight="1">
      <c r="A21" s="20" t="s">
        <v>825</v>
      </c>
      <c r="B21" s="20" t="s">
        <v>826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/>
    </row>
    <row r="22" spans="1:8" ht="12.75" customHeight="1">
      <c r="A22" s="20" t="s">
        <v>234</v>
      </c>
      <c r="B22" s="20" t="s">
        <v>246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/>
    </row>
    <row r="23" spans="1:8" ht="12.75" customHeight="1">
      <c r="A23" s="20" t="s">
        <v>233</v>
      </c>
      <c r="B23" s="20" t="s">
        <v>247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/>
    </row>
    <row r="24" spans="1:8" ht="12.75" customHeight="1">
      <c r="A24" s="20" t="s">
        <v>283</v>
      </c>
      <c r="C24" s="7"/>
      <c r="D24" s="7"/>
      <c r="E24" s="7"/>
      <c r="F24" s="7"/>
      <c r="G24" s="7"/>
      <c r="H24" s="7"/>
    </row>
    <row r="25" spans="1:8" ht="12.75" customHeight="1">
      <c r="A25" s="20" t="s">
        <v>282</v>
      </c>
      <c r="B25" s="20" t="s">
        <v>301</v>
      </c>
      <c r="C25" s="7">
        <v>194</v>
      </c>
      <c r="D25" s="7">
        <v>0</v>
      </c>
      <c r="E25" s="7">
        <v>0</v>
      </c>
      <c r="F25" s="7">
        <v>0</v>
      </c>
      <c r="G25" s="7">
        <v>0</v>
      </c>
      <c r="H25" s="7"/>
    </row>
    <row r="26" spans="1:8" ht="12.75" customHeight="1">
      <c r="A26" s="20" t="s">
        <v>632</v>
      </c>
      <c r="B26" s="20" t="s">
        <v>302</v>
      </c>
      <c r="C26" s="7">
        <v>3400</v>
      </c>
      <c r="D26" s="7">
        <v>1400</v>
      </c>
      <c r="E26" s="7">
        <v>1400</v>
      </c>
      <c r="F26" s="7">
        <v>1400</v>
      </c>
      <c r="G26" s="7">
        <v>1400</v>
      </c>
      <c r="H26" s="7"/>
    </row>
    <row r="27" spans="1:8" ht="12.75" customHeight="1">
      <c r="A27" s="20" t="s">
        <v>633</v>
      </c>
      <c r="C27" s="7"/>
      <c r="D27" s="7"/>
      <c r="E27" s="7"/>
      <c r="F27" s="7"/>
      <c r="G27" s="7"/>
      <c r="H27" s="7"/>
    </row>
    <row r="28" spans="1:8" ht="12.75" customHeight="1">
      <c r="A28" s="20" t="s">
        <v>275</v>
      </c>
      <c r="B28" s="20" t="s">
        <v>303</v>
      </c>
      <c r="C28" s="7">
        <v>3520</v>
      </c>
      <c r="D28" s="7">
        <v>2500</v>
      </c>
      <c r="E28" s="7">
        <v>2500</v>
      </c>
      <c r="F28" s="7">
        <v>2500</v>
      </c>
      <c r="G28" s="7">
        <v>2500</v>
      </c>
      <c r="H28" s="7"/>
    </row>
    <row r="29" spans="1:8" ht="12.75" customHeight="1">
      <c r="A29" s="20" t="s">
        <v>634</v>
      </c>
      <c r="C29" s="7"/>
      <c r="D29" s="7"/>
      <c r="E29" s="7"/>
      <c r="F29" s="7"/>
      <c r="G29" s="7"/>
      <c r="H29" s="7"/>
    </row>
    <row r="30" spans="1:8" ht="12.75" customHeight="1">
      <c r="A30" s="20" t="s">
        <v>276</v>
      </c>
      <c r="C30" s="7"/>
      <c r="D30" s="7"/>
      <c r="E30" s="7"/>
      <c r="F30" s="7"/>
      <c r="G30" s="7"/>
      <c r="H30" s="7"/>
    </row>
    <row r="31" spans="1:8" ht="12.75" customHeight="1">
      <c r="A31" s="20" t="s">
        <v>277</v>
      </c>
      <c r="B31" s="20" t="s">
        <v>304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/>
    </row>
    <row r="32" spans="1:8" ht="12.75" customHeight="1">
      <c r="A32" s="10" t="s">
        <v>699</v>
      </c>
      <c r="B32" s="10" t="s">
        <v>700</v>
      </c>
      <c r="C32" s="7">
        <v>1000</v>
      </c>
      <c r="D32" s="7">
        <v>1000</v>
      </c>
      <c r="E32" s="7">
        <v>1000</v>
      </c>
      <c r="F32" s="7">
        <v>1000</v>
      </c>
      <c r="G32" s="7">
        <v>1000</v>
      </c>
      <c r="H32" s="7"/>
    </row>
    <row r="33" spans="1:7" ht="12.75" customHeight="1">
      <c r="A33" s="10" t="s">
        <v>111</v>
      </c>
      <c r="B33" s="10"/>
      <c r="C33" s="7"/>
      <c r="D33" s="7"/>
      <c r="E33" s="7"/>
      <c r="F33" s="7"/>
      <c r="G33" s="7"/>
    </row>
    <row r="34" spans="5:7" ht="12.75" customHeight="1">
      <c r="E34" s="7"/>
      <c r="F34" s="7"/>
      <c r="G34" s="7"/>
    </row>
    <row r="35" spans="1:7" ht="12.75" customHeight="1">
      <c r="A35" s="21" t="s">
        <v>278</v>
      </c>
      <c r="E35" s="7"/>
      <c r="F35" s="7"/>
      <c r="G35" s="7"/>
    </row>
    <row r="36" spans="1:7" ht="12.75" customHeight="1">
      <c r="A36" s="20" t="s">
        <v>300</v>
      </c>
      <c r="B36" s="20" t="s">
        <v>305</v>
      </c>
      <c r="C36" s="7">
        <v>41652</v>
      </c>
      <c r="D36" s="7">
        <v>20000</v>
      </c>
      <c r="E36" s="7">
        <v>10000</v>
      </c>
      <c r="F36" s="7">
        <v>10000</v>
      </c>
      <c r="G36" s="7">
        <v>10000</v>
      </c>
    </row>
    <row r="37" spans="1:7" ht="12.75" customHeight="1">
      <c r="A37" s="20" t="s">
        <v>279</v>
      </c>
      <c r="C37" s="7"/>
      <c r="D37" s="7"/>
      <c r="E37" s="7"/>
      <c r="F37" s="7"/>
      <c r="G37" s="7"/>
    </row>
    <row r="38" spans="1:7" ht="12.75" customHeight="1">
      <c r="A38" s="20" t="s">
        <v>280</v>
      </c>
      <c r="B38" s="20" t="s">
        <v>306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ht="12.75" customHeight="1">
      <c r="A39" s="20" t="s">
        <v>279</v>
      </c>
      <c r="C39" s="7"/>
      <c r="D39" s="7"/>
      <c r="E39" s="7"/>
      <c r="F39" s="7"/>
      <c r="G39" s="7"/>
    </row>
    <row r="40" spans="1:7" ht="12.75" customHeight="1">
      <c r="A40" s="20" t="s">
        <v>307</v>
      </c>
      <c r="B40" s="20" t="s">
        <v>308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ht="12.75" customHeight="1">
      <c r="A41" s="20" t="s">
        <v>281</v>
      </c>
      <c r="C41" s="7"/>
      <c r="D41" s="7"/>
      <c r="E41" s="7"/>
      <c r="F41" s="7"/>
      <c r="G41" s="7"/>
    </row>
    <row r="42" spans="1:7" ht="12.75" customHeight="1">
      <c r="A42" s="20" t="s">
        <v>284</v>
      </c>
      <c r="B42" s="20" t="s">
        <v>309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5:7" ht="12.75" customHeight="1">
      <c r="E43" s="7"/>
      <c r="F43" s="7"/>
      <c r="G43" s="7"/>
    </row>
    <row r="44" spans="1:7" ht="12.75" customHeight="1">
      <c r="A44" s="21" t="s">
        <v>285</v>
      </c>
      <c r="E44" s="7"/>
      <c r="F44" s="7"/>
      <c r="G44" s="7"/>
    </row>
    <row r="45" spans="1:7" ht="12.75" customHeight="1">
      <c r="A45" s="20" t="s">
        <v>286</v>
      </c>
      <c r="B45" s="20" t="s">
        <v>310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ht="12.75" customHeight="1">
      <c r="A46" s="20" t="s">
        <v>770</v>
      </c>
      <c r="B46" s="20" t="s">
        <v>771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ht="12.75" customHeight="1">
      <c r="A47" s="20" t="s">
        <v>287</v>
      </c>
      <c r="B47" s="20" t="s">
        <v>311</v>
      </c>
      <c r="C47" s="7">
        <v>3753</v>
      </c>
      <c r="D47" s="7">
        <v>3500</v>
      </c>
      <c r="E47" s="7">
        <v>3000</v>
      </c>
      <c r="F47" s="7">
        <v>3000</v>
      </c>
      <c r="G47" s="7">
        <v>3000</v>
      </c>
    </row>
    <row r="48" spans="1:7" ht="12.75" customHeight="1">
      <c r="A48" s="20" t="s">
        <v>288</v>
      </c>
      <c r="B48" s="20" t="s">
        <v>312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5:7" ht="12.75" customHeight="1">
      <c r="E49" s="7"/>
      <c r="F49" s="7"/>
      <c r="G49" s="7"/>
    </row>
    <row r="50" spans="1:7" ht="12.75" customHeight="1">
      <c r="A50" s="21" t="s">
        <v>635</v>
      </c>
      <c r="E50" s="7"/>
      <c r="F50" s="7"/>
      <c r="G50" s="7"/>
    </row>
    <row r="51" spans="1:7" ht="12.75" customHeight="1">
      <c r="A51" s="20" t="s">
        <v>289</v>
      </c>
      <c r="C51" s="7"/>
      <c r="D51" s="7"/>
      <c r="E51" s="7"/>
      <c r="F51" s="7"/>
      <c r="G51" s="7"/>
    </row>
    <row r="52" spans="1:7" ht="12.75" customHeight="1">
      <c r="A52" s="20" t="s">
        <v>290</v>
      </c>
      <c r="B52" s="20" t="s">
        <v>313</v>
      </c>
      <c r="C52" s="7">
        <v>13986</v>
      </c>
      <c r="D52" s="7">
        <v>13500</v>
      </c>
      <c r="E52" s="7">
        <v>10000</v>
      </c>
      <c r="F52" s="7">
        <v>10000</v>
      </c>
      <c r="G52" s="7">
        <v>10000</v>
      </c>
    </row>
    <row r="53" spans="1:7" ht="12.75" customHeight="1">
      <c r="A53" s="20" t="s">
        <v>291</v>
      </c>
      <c r="B53" s="20" t="s">
        <v>314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ht="12.75" customHeight="1">
      <c r="A54" s="20" t="s">
        <v>292</v>
      </c>
      <c r="B54" s="20" t="s">
        <v>315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3:7" ht="12.75" customHeight="1">
      <c r="C55" s="7"/>
      <c r="D55" s="7"/>
      <c r="E55" s="7"/>
      <c r="F55" s="7"/>
      <c r="G55" s="7"/>
    </row>
    <row r="56" spans="3:7" ht="12.75" customHeight="1">
      <c r="C56" s="7"/>
      <c r="D56" s="7"/>
      <c r="E56" s="7"/>
      <c r="F56" s="7"/>
      <c r="G56" s="7"/>
    </row>
    <row r="57" spans="3:7" ht="12.75" customHeight="1">
      <c r="C57" s="7"/>
      <c r="D57" s="7"/>
      <c r="E57" s="7"/>
      <c r="F57" s="7"/>
      <c r="G57" s="7"/>
    </row>
    <row r="58" ht="12.75" customHeight="1">
      <c r="E58" s="7"/>
    </row>
    <row r="59" ht="12.75" customHeight="1">
      <c r="D59" s="57" t="s">
        <v>738</v>
      </c>
    </row>
    <row r="60" spans="1:7" ht="12.75" customHeight="1">
      <c r="A60" s="19"/>
      <c r="B60" s="19"/>
      <c r="C60" s="8"/>
      <c r="D60" s="8" t="s">
        <v>33</v>
      </c>
      <c r="E60" s="8" t="s">
        <v>59</v>
      </c>
      <c r="F60" s="8"/>
      <c r="G60" s="8"/>
    </row>
    <row r="61" spans="1:7" ht="12.75" customHeight="1">
      <c r="A61" s="19"/>
      <c r="B61" s="19"/>
      <c r="C61" s="8" t="s">
        <v>153</v>
      </c>
      <c r="D61" s="8" t="s">
        <v>34</v>
      </c>
      <c r="E61" s="8" t="s">
        <v>36</v>
      </c>
      <c r="F61" s="8" t="s">
        <v>37</v>
      </c>
      <c r="G61" s="8"/>
    </row>
    <row r="62" spans="1:7" ht="12.75" customHeight="1">
      <c r="A62" s="19"/>
      <c r="B62" s="19"/>
      <c r="C62" s="8" t="s">
        <v>32</v>
      </c>
      <c r="D62" s="8" t="s">
        <v>35</v>
      </c>
      <c r="E62" s="8" t="s">
        <v>33</v>
      </c>
      <c r="F62" s="8" t="s">
        <v>33</v>
      </c>
      <c r="G62" s="8" t="s">
        <v>38</v>
      </c>
    </row>
    <row r="63" spans="1:7" ht="12.75" customHeight="1">
      <c r="A63" s="19" t="s">
        <v>152</v>
      </c>
      <c r="B63" s="19" t="s">
        <v>0</v>
      </c>
      <c r="C63" s="25">
        <v>2008</v>
      </c>
      <c r="D63" s="25">
        <v>2009</v>
      </c>
      <c r="E63" s="25">
        <v>2010</v>
      </c>
      <c r="F63" s="25">
        <v>2010</v>
      </c>
      <c r="G63" s="25">
        <v>2010</v>
      </c>
    </row>
    <row r="65" spans="1:5" ht="12.75" customHeight="1">
      <c r="A65" s="21" t="s">
        <v>293</v>
      </c>
      <c r="E65" s="7"/>
    </row>
    <row r="66" spans="1:5" ht="12.75" customHeight="1">
      <c r="A66" s="21" t="s">
        <v>294</v>
      </c>
      <c r="E66" s="7"/>
    </row>
    <row r="67" spans="1:7" ht="12.75" customHeight="1">
      <c r="A67" s="20" t="s">
        <v>295</v>
      </c>
      <c r="C67" s="7"/>
      <c r="D67" s="7"/>
      <c r="E67" s="7"/>
      <c r="F67" s="7"/>
      <c r="G67" s="7"/>
    </row>
    <row r="68" spans="1:7" ht="12.75" customHeight="1">
      <c r="A68" s="20" t="s">
        <v>296</v>
      </c>
      <c r="B68" s="20" t="s">
        <v>316</v>
      </c>
      <c r="C68" s="7">
        <v>887</v>
      </c>
      <c r="D68" s="7">
        <v>0</v>
      </c>
      <c r="E68" s="7">
        <v>0</v>
      </c>
      <c r="F68" s="7">
        <v>0</v>
      </c>
      <c r="G68" s="7">
        <v>0</v>
      </c>
    </row>
    <row r="69" spans="1:7" ht="12.75" customHeight="1">
      <c r="A69" s="20" t="s">
        <v>515</v>
      </c>
      <c r="B69" s="20" t="s">
        <v>317</v>
      </c>
      <c r="C69" s="7">
        <v>237</v>
      </c>
      <c r="D69" s="7">
        <v>0</v>
      </c>
      <c r="E69" s="7">
        <v>0</v>
      </c>
      <c r="F69" s="7">
        <v>0</v>
      </c>
      <c r="G69" s="7">
        <v>0</v>
      </c>
    </row>
    <row r="70" spans="1:7" ht="12.75" customHeight="1">
      <c r="A70" s="20" t="s">
        <v>297</v>
      </c>
      <c r="B70" s="20" t="s">
        <v>318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ht="12.75" customHeight="1">
      <c r="A71" s="20" t="s">
        <v>298</v>
      </c>
      <c r="B71" s="20" t="s">
        <v>319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ht="12.75" customHeight="1">
      <c r="A72" s="20" t="s">
        <v>299</v>
      </c>
      <c r="B72" s="20" t="s">
        <v>320</v>
      </c>
      <c r="C72" s="7">
        <v>2588</v>
      </c>
      <c r="D72" s="7">
        <v>0</v>
      </c>
      <c r="E72" s="7">
        <v>0</v>
      </c>
      <c r="F72" s="7">
        <v>0</v>
      </c>
      <c r="G72" s="7">
        <v>0</v>
      </c>
    </row>
    <row r="73" spans="1:7" ht="12.75" customHeight="1">
      <c r="A73" s="20" t="s">
        <v>760</v>
      </c>
      <c r="B73" s="20" t="s">
        <v>761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3:7" ht="12.75" customHeight="1">
      <c r="C74" s="7"/>
      <c r="D74" s="7"/>
      <c r="E74" s="7"/>
      <c r="F74" s="7"/>
      <c r="G74" s="7"/>
    </row>
    <row r="75" ht="12.75" customHeight="1">
      <c r="A75" s="21" t="s">
        <v>248</v>
      </c>
    </row>
    <row r="76" spans="1:7" ht="12.75" customHeight="1">
      <c r="A76" s="20" t="s">
        <v>249</v>
      </c>
      <c r="C76" s="7"/>
      <c r="D76" s="7"/>
      <c r="E76" s="7"/>
      <c r="F76" s="7"/>
      <c r="G76" s="7"/>
    </row>
    <row r="77" spans="1:7" ht="12.75" customHeight="1">
      <c r="A77" s="20" t="s">
        <v>250</v>
      </c>
      <c r="B77" s="20" t="s">
        <v>265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ht="12.75" customHeight="1">
      <c r="A78" s="20" t="s">
        <v>251</v>
      </c>
      <c r="B78" s="20" t="s">
        <v>266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ht="12.75" customHeight="1">
      <c r="A79" s="20" t="s">
        <v>252</v>
      </c>
      <c r="C79" s="7"/>
      <c r="D79" s="7"/>
      <c r="E79" s="7"/>
      <c r="F79" s="7"/>
      <c r="G79" s="7"/>
    </row>
    <row r="80" spans="1:7" ht="12.75" customHeight="1">
      <c r="A80" s="20" t="s">
        <v>268</v>
      </c>
      <c r="B80" s="20" t="s">
        <v>267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ht="12.75" customHeight="1">
      <c r="A81" s="20" t="s">
        <v>253</v>
      </c>
      <c r="C81" s="7"/>
      <c r="D81" s="7"/>
      <c r="E81" s="7"/>
      <c r="F81" s="7"/>
      <c r="G81" s="7"/>
    </row>
    <row r="82" spans="1:7" ht="12.75" customHeight="1">
      <c r="A82" s="20" t="s">
        <v>254</v>
      </c>
      <c r="C82" s="7"/>
      <c r="D82" s="7"/>
      <c r="E82" s="7"/>
      <c r="F82" s="7"/>
      <c r="G82" s="7"/>
    </row>
    <row r="83" spans="1:7" ht="12.75" customHeight="1">
      <c r="A83" s="10" t="s">
        <v>674</v>
      </c>
      <c r="B83" s="20" t="s">
        <v>269</v>
      </c>
      <c r="C83" s="7">
        <v>3323</v>
      </c>
      <c r="D83" s="7">
        <v>2000</v>
      </c>
      <c r="E83" s="7">
        <v>2000</v>
      </c>
      <c r="F83" s="7">
        <v>2000</v>
      </c>
      <c r="G83" s="7">
        <v>2000</v>
      </c>
    </row>
    <row r="84" spans="1:7" ht="12.75" customHeight="1">
      <c r="A84" s="10" t="s">
        <v>754</v>
      </c>
      <c r="B84" s="20" t="s">
        <v>269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</row>
    <row r="85" spans="1:7" ht="12.75" customHeight="1">
      <c r="A85" s="20" t="s">
        <v>796</v>
      </c>
      <c r="B85" s="20" t="s">
        <v>269</v>
      </c>
      <c r="C85" s="24">
        <v>0</v>
      </c>
      <c r="D85" s="24">
        <v>0</v>
      </c>
      <c r="E85" s="7">
        <v>0</v>
      </c>
      <c r="F85" s="7">
        <v>0</v>
      </c>
      <c r="G85" s="7">
        <v>0</v>
      </c>
    </row>
    <row r="86" spans="1:7" ht="12.75" customHeight="1">
      <c r="A86" s="20" t="s">
        <v>248</v>
      </c>
      <c r="B86" s="20" t="s">
        <v>269</v>
      </c>
      <c r="C86" s="24">
        <v>0</v>
      </c>
      <c r="D86" s="24">
        <v>0</v>
      </c>
      <c r="E86" s="7">
        <v>0</v>
      </c>
      <c r="F86" s="7">
        <v>0</v>
      </c>
      <c r="G86" s="7">
        <v>0</v>
      </c>
    </row>
    <row r="87" spans="5:7" ht="12.75" customHeight="1">
      <c r="E87" s="7"/>
      <c r="F87" s="7"/>
      <c r="G87" s="7"/>
    </row>
    <row r="88" spans="1:7" ht="12.75" customHeight="1">
      <c r="A88" s="21" t="s">
        <v>255</v>
      </c>
      <c r="E88" s="7"/>
      <c r="F88" s="7"/>
      <c r="G88" s="7"/>
    </row>
    <row r="89" spans="1:7" ht="12.75" customHeight="1">
      <c r="A89" s="20" t="s">
        <v>255</v>
      </c>
      <c r="B89" s="20" t="s">
        <v>270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5:7" ht="12.75" customHeight="1">
      <c r="E90" s="7"/>
      <c r="F90" s="7"/>
      <c r="G90" s="7"/>
    </row>
    <row r="91" spans="1:7" ht="12.75" customHeight="1">
      <c r="A91" s="21" t="s">
        <v>256</v>
      </c>
      <c r="E91" s="7"/>
      <c r="F91" s="7"/>
      <c r="G91" s="7"/>
    </row>
    <row r="92" spans="1:7" ht="12.75" customHeight="1">
      <c r="A92" s="20" t="s">
        <v>257</v>
      </c>
      <c r="B92" s="20" t="s">
        <v>271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</row>
    <row r="93" spans="1:7" ht="12.75" customHeight="1">
      <c r="A93" s="20" t="s">
        <v>636</v>
      </c>
      <c r="B93" s="20" t="s">
        <v>272</v>
      </c>
      <c r="C93" s="7">
        <v>24242</v>
      </c>
      <c r="D93" s="7">
        <v>15000</v>
      </c>
      <c r="E93" s="7">
        <v>15000</v>
      </c>
      <c r="F93" s="7">
        <v>15000</v>
      </c>
      <c r="G93" s="7">
        <v>15000</v>
      </c>
    </row>
    <row r="94" spans="1:7" ht="12.75" customHeight="1">
      <c r="A94" s="20" t="s">
        <v>776</v>
      </c>
      <c r="C94" s="7"/>
      <c r="D94" s="7"/>
      <c r="E94" s="7"/>
      <c r="F94" s="7"/>
      <c r="G94" s="7"/>
    </row>
    <row r="95" spans="1:7" ht="12.75" customHeight="1">
      <c r="A95" s="20" t="s">
        <v>777</v>
      </c>
      <c r="B95" s="20" t="s">
        <v>775</v>
      </c>
      <c r="C95" s="7">
        <v>5042.27</v>
      </c>
      <c r="D95" s="7">
        <v>0</v>
      </c>
      <c r="E95" s="7">
        <v>0</v>
      </c>
      <c r="F95" s="7">
        <v>0</v>
      </c>
      <c r="G95" s="7">
        <v>0</v>
      </c>
    </row>
    <row r="96" spans="1:7" ht="12.75" customHeight="1">
      <c r="A96" s="20" t="s">
        <v>675</v>
      </c>
      <c r="C96" s="7"/>
      <c r="D96" s="7"/>
      <c r="E96" s="7"/>
      <c r="F96" s="7"/>
      <c r="G96" s="7"/>
    </row>
    <row r="97" spans="1:7" ht="12.75" customHeight="1">
      <c r="A97" s="20" t="s">
        <v>676</v>
      </c>
      <c r="B97" s="20" t="s">
        <v>677</v>
      </c>
      <c r="C97" s="7">
        <v>717</v>
      </c>
      <c r="D97" s="7">
        <v>1000</v>
      </c>
      <c r="E97" s="7">
        <v>0</v>
      </c>
      <c r="F97" s="7">
        <v>0</v>
      </c>
      <c r="G97" s="7">
        <v>0</v>
      </c>
    </row>
    <row r="98" spans="1:7" ht="12.75" customHeight="1">
      <c r="A98" s="20" t="s">
        <v>678</v>
      </c>
      <c r="C98" s="7"/>
      <c r="D98" s="7"/>
      <c r="E98" s="7"/>
      <c r="F98" s="7"/>
      <c r="G98" s="7"/>
    </row>
    <row r="99" spans="1:7" ht="12.75" customHeight="1">
      <c r="A99" s="20" t="s">
        <v>679</v>
      </c>
      <c r="B99" s="20" t="s">
        <v>680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</row>
    <row r="100" spans="1:7" ht="12.75" customHeight="1">
      <c r="A100" s="20" t="s">
        <v>258</v>
      </c>
      <c r="B100" s="20" t="s">
        <v>273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5:7" ht="12.75" customHeight="1">
      <c r="E101" s="7"/>
      <c r="F101" s="7"/>
      <c r="G101" s="7"/>
    </row>
    <row r="102" spans="1:7" ht="12.75" customHeight="1">
      <c r="A102" s="21" t="s">
        <v>261</v>
      </c>
      <c r="E102" s="7"/>
      <c r="F102" s="7"/>
      <c r="G102" s="7"/>
    </row>
    <row r="103" spans="1:7" ht="12.75" customHeight="1">
      <c r="A103" s="20" t="s">
        <v>261</v>
      </c>
      <c r="B103" s="20" t="s">
        <v>274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5" spans="1:7" s="21" customFormat="1" ht="12.75" customHeight="1">
      <c r="A105" s="37" t="s">
        <v>262</v>
      </c>
      <c r="B105" s="37"/>
      <c r="C105" s="35">
        <f>SUM(C103,C92:C100,C89,C77:C86,C67:C73,C51:C54,C45:C48,C36:C42,C13:C33,C7:C10)</f>
        <v>111168.27</v>
      </c>
      <c r="D105" s="35">
        <f>SUM(D103,D92:D100,D89,D77:D86,D67:D73,D51:D54,D45:D48,D36:D42,D13:D33,D7:D10)</f>
        <v>65400</v>
      </c>
      <c r="E105" s="35">
        <f>SUM(E103,E92:E100,E89,E77:E86,E67:E73,E51:E54,E45:E48,E36:E42,E13:E33,E7:E10)</f>
        <v>50400</v>
      </c>
      <c r="F105" s="35">
        <f>SUM(F103,F92:F100,F89,F77:F86,F67:F73,F51:F54,F45:F48,F36:F42,F13:F33,F7:F10)</f>
        <v>50400</v>
      </c>
      <c r="G105" s="35">
        <f>SUM(G103,G92:G100,G89,G77:G86,G67:G73,G51:G54,G45:G48,G36:G42,G13:G33,G7:G10)</f>
        <v>50400</v>
      </c>
    </row>
    <row r="106" spans="1:7" ht="12.75" customHeight="1">
      <c r="A106" s="31" t="s">
        <v>224</v>
      </c>
      <c r="B106" s="20" t="s">
        <v>673</v>
      </c>
      <c r="C106" s="7">
        <v>241329</v>
      </c>
      <c r="D106" s="7">
        <v>247575.69</v>
      </c>
      <c r="E106" s="7">
        <v>249607.41</v>
      </c>
      <c r="F106" s="7">
        <v>249607.41</v>
      </c>
      <c r="G106" s="7">
        <v>249607.41</v>
      </c>
    </row>
    <row r="107" spans="1:7" ht="12.75" customHeight="1">
      <c r="A107" s="20" t="s">
        <v>809</v>
      </c>
      <c r="B107" s="20" t="s">
        <v>813</v>
      </c>
      <c r="C107" s="24">
        <v>1249606</v>
      </c>
      <c r="D107" s="24">
        <v>1183494</v>
      </c>
      <c r="E107" s="24">
        <v>1083494</v>
      </c>
      <c r="F107" s="24">
        <v>1083494</v>
      </c>
      <c r="G107" s="24">
        <v>1083494</v>
      </c>
    </row>
    <row r="108" spans="1:7" s="37" customFormat="1" ht="12.75" customHeight="1">
      <c r="A108" s="65" t="s">
        <v>765</v>
      </c>
      <c r="C108" s="66">
        <f>SUM(C106+C107)</f>
        <v>1490935</v>
      </c>
      <c r="D108" s="66">
        <f>SUM(D106+D107)</f>
        <v>1431069.69</v>
      </c>
      <c r="E108" s="66">
        <f>SUM(E106+E107)</f>
        <v>1333101.41</v>
      </c>
      <c r="F108" s="66">
        <f>SUM(F106+F107)</f>
        <v>1333101.41</v>
      </c>
      <c r="G108" s="66">
        <f>SUM(G106+G107)</f>
        <v>1333101.41</v>
      </c>
    </row>
    <row r="109" spans="1:7" ht="12.75" customHeight="1">
      <c r="A109" s="31"/>
      <c r="C109" s="7"/>
      <c r="D109" s="7"/>
      <c r="E109" s="7"/>
      <c r="F109" s="7"/>
      <c r="G109" s="7"/>
    </row>
    <row r="110" spans="1:7" s="37" customFormat="1" ht="12.75" customHeight="1">
      <c r="A110" s="65" t="s">
        <v>467</v>
      </c>
      <c r="C110" s="66">
        <f>SUM(C105+C108)</f>
        <v>1602103.27</v>
      </c>
      <c r="D110" s="66">
        <f>SUM(D105+D108)</f>
        <v>1496469.69</v>
      </c>
      <c r="E110" s="35">
        <f>SUM(E105+E108)</f>
        <v>1383501.41</v>
      </c>
      <c r="F110" s="35">
        <f>SUM(F105+F108)</f>
        <v>1383501.41</v>
      </c>
      <c r="G110" s="35">
        <f>SUM(G105+G108)</f>
        <v>1383501.41</v>
      </c>
    </row>
    <row r="111" spans="1:7" ht="12.75" customHeight="1">
      <c r="A111" s="31"/>
      <c r="C111" s="7"/>
      <c r="D111" s="7"/>
      <c r="E111" s="7"/>
      <c r="F111" s="7"/>
      <c r="G111" s="7"/>
    </row>
    <row r="112" ht="12.75" customHeight="1">
      <c r="D112" s="8" t="s">
        <v>263</v>
      </c>
    </row>
    <row r="113" spans="3:7" s="21" customFormat="1" ht="12.75" customHeight="1">
      <c r="C113" s="8"/>
      <c r="D113" s="8"/>
      <c r="E113" s="8"/>
      <c r="F113" s="8"/>
      <c r="G113" s="8"/>
    </row>
    <row r="114" spans="1:7" s="21" customFormat="1" ht="12.75" customHeight="1">
      <c r="A114" s="37" t="s">
        <v>264</v>
      </c>
      <c r="B114" s="37"/>
      <c r="C114" s="35">
        <f>Undistributed!C47-'General Fund Estimated Revenues'!C110</f>
        <v>-646807.27</v>
      </c>
      <c r="D114" s="35">
        <f>Undistributed!D47-'General Fund Estimated Revenues'!D110</f>
        <v>57122.189999999944</v>
      </c>
      <c r="E114" s="35">
        <f>Undistributed!E47-'General Fund Estimated Revenues'!E110</f>
        <v>117554.09000000008</v>
      </c>
      <c r="F114" s="35">
        <f>Undistributed!F47-'General Fund Estimated Revenues'!F110</f>
        <v>117554.09000000008</v>
      </c>
      <c r="G114" s="35">
        <f>Undistributed!G47-'General Fund Estimated Revenues'!G110</f>
        <v>117554.09000000008</v>
      </c>
    </row>
    <row r="115" spans="1:7" ht="12.75" customHeight="1">
      <c r="A115" s="28"/>
      <c r="B115" s="26"/>
      <c r="C115" s="27"/>
      <c r="D115" s="27"/>
      <c r="E115" s="27"/>
      <c r="F115" s="27"/>
      <c r="G115" s="27"/>
    </row>
    <row r="116" spans="1:7" ht="12.75" customHeight="1">
      <c r="A116" s="26"/>
      <c r="B116" s="26"/>
      <c r="C116" s="27"/>
      <c r="D116" s="27"/>
      <c r="E116" s="27"/>
      <c r="F116" s="27"/>
      <c r="G116" s="27"/>
    </row>
    <row r="117" spans="1:7" ht="12.75" customHeight="1">
      <c r="A117" s="26"/>
      <c r="B117" s="26"/>
      <c r="C117" s="27"/>
      <c r="D117" s="27"/>
      <c r="E117" s="27"/>
      <c r="F117" s="27"/>
      <c r="G117" s="27"/>
    </row>
    <row r="118" spans="1:7" ht="12.75" customHeight="1">
      <c r="A118" s="26"/>
      <c r="B118" s="26"/>
      <c r="C118" s="27"/>
      <c r="D118" s="27"/>
      <c r="E118" s="27"/>
      <c r="F118" s="27"/>
      <c r="G118" s="27"/>
    </row>
    <row r="123" ht="12.75" customHeight="1">
      <c r="D123" s="57" t="s">
        <v>739</v>
      </c>
    </row>
    <row r="127" ht="12.75" customHeight="1">
      <c r="D127" s="57"/>
    </row>
  </sheetData>
  <sheetProtection/>
  <printOptions gridLines="1" horizontalCentered="1"/>
  <pageMargins left="0.25" right="0.25" top="0.5" bottom="0.25" header="0.25" footer="0.25"/>
  <pageSetup horizontalDpi="300" verticalDpi="300" orientation="portrait" scale="87" r:id="rId1"/>
  <headerFooter alignWithMargins="0">
    <oddHeader>&amp;C&amp;12General Fund Estimated Revenues</oddHeader>
    <oddFooter>&amp;C* Town with Villages - See explanation (3) on last page for crediting these revenues to town - are outside villages.</oddFoot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128">
      <selection activeCell="G159" sqref="G159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="19" customFormat="1" ht="12.75" customHeight="1"/>
    <row r="6" s="19" customFormat="1" ht="12.75" customHeight="1">
      <c r="D6" s="19" t="s">
        <v>119</v>
      </c>
    </row>
    <row r="7" spans="3:7" s="21" customFormat="1" ht="12.75" customHeight="1">
      <c r="C7" s="8"/>
      <c r="D7" s="8"/>
      <c r="E7" s="8"/>
      <c r="F7" s="8"/>
      <c r="G7" s="8"/>
    </row>
    <row r="8" spans="3:7" s="21" customFormat="1" ht="12.75" customHeight="1">
      <c r="C8" s="8"/>
      <c r="D8" s="8" t="s">
        <v>95</v>
      </c>
      <c r="E8" s="8"/>
      <c r="F8" s="8"/>
      <c r="G8" s="8"/>
    </row>
    <row r="9" spans="1:7" ht="12.75" customHeight="1">
      <c r="A9" s="21" t="s">
        <v>321</v>
      </c>
      <c r="C9" s="24"/>
      <c r="D9" s="24"/>
      <c r="E9" s="24"/>
      <c r="F9" s="24"/>
      <c r="G9" s="24"/>
    </row>
    <row r="10" spans="1:7" ht="12.75" customHeight="1">
      <c r="A10" s="20" t="s">
        <v>39</v>
      </c>
      <c r="B10" s="20" t="s">
        <v>325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2.75" customHeight="1">
      <c r="A11" s="20" t="s">
        <v>40</v>
      </c>
      <c r="B11" s="20" t="s">
        <v>326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2.75" customHeight="1">
      <c r="A12" s="20" t="s">
        <v>41</v>
      </c>
      <c r="B12" s="20" t="s">
        <v>327</v>
      </c>
      <c r="C12" s="7">
        <v>25000</v>
      </c>
      <c r="D12" s="7">
        <v>35000</v>
      </c>
      <c r="E12" s="7">
        <v>37000</v>
      </c>
      <c r="F12" s="7">
        <v>37000</v>
      </c>
      <c r="G12" s="7">
        <v>37000</v>
      </c>
    </row>
    <row r="13" spans="1:7" s="21" customFormat="1" ht="12.75" customHeight="1">
      <c r="A13" s="37" t="s">
        <v>42</v>
      </c>
      <c r="B13" s="37"/>
      <c r="C13" s="35">
        <f>SUM(C10:C12)</f>
        <v>25000</v>
      </c>
      <c r="D13" s="35">
        <f>SUM(D10:D12)</f>
        <v>35000</v>
      </c>
      <c r="E13" s="35">
        <f>SUM(E10:E12)</f>
        <v>37000</v>
      </c>
      <c r="F13" s="35">
        <f>SUM(F10:F12)</f>
        <v>37000</v>
      </c>
      <c r="G13" s="35">
        <f>SUM(G10:G12)</f>
        <v>37000</v>
      </c>
    </row>
    <row r="14" spans="3:7" ht="12.75" customHeight="1">
      <c r="C14" s="24"/>
      <c r="D14" s="24"/>
      <c r="E14" s="24"/>
      <c r="F14" s="24"/>
      <c r="G14" s="24"/>
    </row>
    <row r="15" spans="1:7" ht="12.75" customHeight="1">
      <c r="A15" s="21" t="s">
        <v>322</v>
      </c>
      <c r="C15" s="24"/>
      <c r="D15" s="24"/>
      <c r="E15" s="24"/>
      <c r="F15" s="24"/>
      <c r="G15" s="24"/>
    </row>
    <row r="16" spans="1:7" ht="12.75" customHeight="1">
      <c r="A16" s="20" t="s">
        <v>39</v>
      </c>
      <c r="B16" s="20" t="s">
        <v>328</v>
      </c>
      <c r="C16" s="7">
        <v>18348</v>
      </c>
      <c r="D16" s="7">
        <v>18899</v>
      </c>
      <c r="E16" s="7">
        <v>19466</v>
      </c>
      <c r="F16" s="7">
        <v>19466</v>
      </c>
      <c r="G16" s="7">
        <v>19466</v>
      </c>
    </row>
    <row r="17" spans="1:7" ht="12.75" customHeight="1">
      <c r="A17" s="20" t="s">
        <v>40</v>
      </c>
      <c r="B17" s="20" t="s">
        <v>329</v>
      </c>
      <c r="C17" s="7">
        <v>360</v>
      </c>
      <c r="D17" s="7">
        <v>600</v>
      </c>
      <c r="E17" s="7">
        <v>600</v>
      </c>
      <c r="F17" s="7">
        <v>600</v>
      </c>
      <c r="G17" s="7">
        <v>600</v>
      </c>
    </row>
    <row r="18" spans="1:7" ht="12.75" customHeight="1">
      <c r="A18" s="20" t="s">
        <v>41</v>
      </c>
      <c r="B18" s="20" t="s">
        <v>330</v>
      </c>
      <c r="C18" s="7">
        <v>4550</v>
      </c>
      <c r="D18" s="7">
        <v>6000</v>
      </c>
      <c r="E18" s="7">
        <v>6000</v>
      </c>
      <c r="F18" s="7">
        <v>6000</v>
      </c>
      <c r="G18" s="7">
        <v>6000</v>
      </c>
    </row>
    <row r="19" spans="1:7" s="21" customFormat="1" ht="12.75" customHeight="1">
      <c r="A19" s="37" t="s">
        <v>42</v>
      </c>
      <c r="B19" s="37"/>
      <c r="C19" s="35">
        <f>SUM(C16:C18)</f>
        <v>23258</v>
      </c>
      <c r="D19" s="35">
        <f>SUM(D16:D18)</f>
        <v>25499</v>
      </c>
      <c r="E19" s="35">
        <f>SUM(E16:E18)</f>
        <v>26066</v>
      </c>
      <c r="F19" s="35">
        <f>SUM(F16:F18)</f>
        <v>26066</v>
      </c>
      <c r="G19" s="35">
        <f>SUM(G16:G18)</f>
        <v>26066</v>
      </c>
    </row>
    <row r="20" spans="3:7" ht="12.75" customHeight="1">
      <c r="C20" s="24"/>
      <c r="D20" s="24"/>
      <c r="E20" s="24"/>
      <c r="F20" s="24"/>
      <c r="G20" s="24"/>
    </row>
    <row r="21" spans="3:7" ht="12.75" customHeight="1">
      <c r="C21" s="24"/>
      <c r="D21" s="8" t="s">
        <v>96</v>
      </c>
      <c r="E21" s="24"/>
      <c r="F21" s="24"/>
      <c r="G21" s="24"/>
    </row>
    <row r="22" spans="1:7" ht="12.75" customHeight="1">
      <c r="A22" s="21" t="s">
        <v>323</v>
      </c>
      <c r="C22" s="24"/>
      <c r="D22" s="24"/>
      <c r="E22" s="24"/>
      <c r="F22" s="24"/>
      <c r="G22" s="24"/>
    </row>
    <row r="23" spans="1:7" ht="12.75" customHeight="1">
      <c r="A23" s="21" t="s">
        <v>324</v>
      </c>
      <c r="C23" s="24"/>
      <c r="D23" s="24"/>
      <c r="E23" s="24"/>
      <c r="F23" s="24"/>
      <c r="G23" s="24"/>
    </row>
    <row r="24" spans="1:7" ht="12.75" customHeight="1">
      <c r="A24" s="20" t="s">
        <v>39</v>
      </c>
      <c r="B24" s="20" t="s">
        <v>331</v>
      </c>
      <c r="C24" s="7">
        <v>4520</v>
      </c>
      <c r="D24" s="7">
        <v>4635</v>
      </c>
      <c r="E24" s="7">
        <v>4774</v>
      </c>
      <c r="F24" s="7">
        <v>4774</v>
      </c>
      <c r="G24" s="7">
        <v>4774</v>
      </c>
    </row>
    <row r="25" spans="1:7" ht="12.75" customHeight="1">
      <c r="A25" s="20" t="s">
        <v>40</v>
      </c>
      <c r="B25" s="20" t="s">
        <v>332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ht="12.75" customHeight="1">
      <c r="A26" s="20" t="s">
        <v>41</v>
      </c>
      <c r="B26" s="20" t="s">
        <v>333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ht="12.75" customHeight="1">
      <c r="A27" s="37" t="s">
        <v>42</v>
      </c>
      <c r="B27" s="37"/>
      <c r="C27" s="35">
        <f>SUM(C24:C26)</f>
        <v>4520</v>
      </c>
      <c r="D27" s="35">
        <f>SUM(D24:D26)</f>
        <v>4635</v>
      </c>
      <c r="E27" s="35">
        <f>SUM(E24:E26)</f>
        <v>4774</v>
      </c>
      <c r="F27" s="35">
        <f>SUM(F24:F26)</f>
        <v>4774</v>
      </c>
      <c r="G27" s="35">
        <f>SUM(G24:G26)</f>
        <v>4774</v>
      </c>
    </row>
    <row r="28" spans="1:7" ht="12.75" customHeight="1">
      <c r="A28" s="39"/>
      <c r="B28" s="39"/>
      <c r="C28" s="41"/>
      <c r="D28" s="41"/>
      <c r="E28" s="41"/>
      <c r="F28" s="41"/>
      <c r="G28" s="41"/>
    </row>
    <row r="29" spans="1:7" ht="12.75" customHeight="1">
      <c r="A29" s="21"/>
      <c r="B29" s="21"/>
      <c r="C29" s="8"/>
      <c r="D29" s="8" t="s">
        <v>132</v>
      </c>
      <c r="E29" s="8"/>
      <c r="F29" s="8"/>
      <c r="G29" s="8"/>
    </row>
    <row r="30" spans="1:7" ht="12.75" customHeight="1">
      <c r="A30" s="21" t="s">
        <v>334</v>
      </c>
      <c r="C30" s="24"/>
      <c r="D30" s="24"/>
      <c r="E30" s="24"/>
      <c r="F30" s="24"/>
      <c r="G30" s="24"/>
    </row>
    <row r="31" spans="1:7" ht="12.75" customHeight="1">
      <c r="A31" s="20" t="s">
        <v>41</v>
      </c>
      <c r="B31" s="20" t="s">
        <v>336</v>
      </c>
      <c r="C31" s="7">
        <v>14500</v>
      </c>
      <c r="D31" s="7">
        <v>14500</v>
      </c>
      <c r="E31" s="7">
        <v>17000</v>
      </c>
      <c r="F31" s="7">
        <v>17000</v>
      </c>
      <c r="G31" s="7">
        <v>17000</v>
      </c>
    </row>
    <row r="32" spans="1:7" ht="12.75" customHeight="1">
      <c r="A32" s="37" t="s">
        <v>42</v>
      </c>
      <c r="B32" s="37"/>
      <c r="C32" s="35">
        <f>SUM(C31:C31)</f>
        <v>14500</v>
      </c>
      <c r="D32" s="35">
        <f>SUM(D31:D31)</f>
        <v>14500</v>
      </c>
      <c r="E32" s="35">
        <f>SUM(E31:E31)</f>
        <v>17000</v>
      </c>
      <c r="F32" s="35">
        <f>SUM(F31:F31)</f>
        <v>17000</v>
      </c>
      <c r="G32" s="35">
        <f>SUM(G31:G31)</f>
        <v>17000</v>
      </c>
    </row>
    <row r="33" spans="3:7" ht="12.75" customHeight="1">
      <c r="C33" s="24"/>
      <c r="D33" s="24"/>
      <c r="E33" s="24"/>
      <c r="F33" s="24"/>
      <c r="G33" s="24"/>
    </row>
    <row r="34" spans="3:7" ht="12.75" customHeight="1">
      <c r="C34" s="24"/>
      <c r="D34" s="8" t="s">
        <v>154</v>
      </c>
      <c r="E34" s="24"/>
      <c r="F34" s="24"/>
      <c r="G34" s="24"/>
    </row>
    <row r="35" spans="1:7" ht="12.75" customHeight="1">
      <c r="A35" s="21" t="s">
        <v>147</v>
      </c>
      <c r="C35" s="24"/>
      <c r="D35" s="24"/>
      <c r="E35" s="24"/>
      <c r="F35" s="24"/>
      <c r="G35" s="24"/>
    </row>
    <row r="36" spans="1:7" ht="12.75" customHeight="1">
      <c r="A36" s="20" t="s">
        <v>39</v>
      </c>
      <c r="B36" s="20" t="s">
        <v>337</v>
      </c>
      <c r="C36" s="7">
        <v>17161</v>
      </c>
      <c r="D36" s="7">
        <v>22204</v>
      </c>
      <c r="E36" s="7">
        <v>22871</v>
      </c>
      <c r="F36" s="7">
        <v>22871</v>
      </c>
      <c r="G36" s="7">
        <v>22871</v>
      </c>
    </row>
    <row r="37" spans="1:7" ht="12.75" customHeight="1">
      <c r="A37" s="20" t="s">
        <v>40</v>
      </c>
      <c r="B37" s="20" t="s">
        <v>338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ht="12.75" customHeight="1">
      <c r="A38" s="20" t="s">
        <v>41</v>
      </c>
      <c r="B38" s="20" t="s">
        <v>339</v>
      </c>
      <c r="C38" s="7">
        <v>9633</v>
      </c>
      <c r="D38" s="7">
        <v>6000</v>
      </c>
      <c r="E38" s="7">
        <v>6000</v>
      </c>
      <c r="F38" s="7">
        <v>6000</v>
      </c>
      <c r="G38" s="7">
        <v>6000</v>
      </c>
    </row>
    <row r="39" spans="1:7" ht="12.75" customHeight="1">
      <c r="A39" s="37" t="s">
        <v>42</v>
      </c>
      <c r="B39" s="37"/>
      <c r="C39" s="35">
        <f>SUM(C36:C38)</f>
        <v>26794</v>
      </c>
      <c r="D39" s="35">
        <f>SUM(D36:D38)</f>
        <v>28204</v>
      </c>
      <c r="E39" s="35">
        <f>SUM(E36:E38)</f>
        <v>28871</v>
      </c>
      <c r="F39" s="35">
        <f>SUM(F36:F38)</f>
        <v>28871</v>
      </c>
      <c r="G39" s="35">
        <f>SUM(G36:G38)</f>
        <v>28871</v>
      </c>
    </row>
    <row r="41" spans="1:7" ht="12.75" customHeight="1">
      <c r="A41" s="21" t="s">
        <v>148</v>
      </c>
      <c r="C41" s="24"/>
      <c r="D41" s="24"/>
      <c r="E41" s="24"/>
      <c r="F41" s="24"/>
      <c r="G41" s="24"/>
    </row>
    <row r="42" spans="1:7" ht="12.75" customHeight="1">
      <c r="A42" s="20" t="s">
        <v>39</v>
      </c>
      <c r="B42" s="20" t="s">
        <v>340</v>
      </c>
      <c r="C42" s="7">
        <v>9182</v>
      </c>
      <c r="D42" s="7">
        <v>11564</v>
      </c>
      <c r="E42" s="7">
        <v>11911</v>
      </c>
      <c r="F42" s="7">
        <v>11911</v>
      </c>
      <c r="G42" s="7">
        <v>11911</v>
      </c>
    </row>
    <row r="43" spans="1:7" ht="12.75" customHeight="1">
      <c r="A43" s="20" t="s">
        <v>40</v>
      </c>
      <c r="B43" s="20" t="s">
        <v>341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ht="12.75" customHeight="1">
      <c r="A44" s="20" t="s">
        <v>41</v>
      </c>
      <c r="B44" s="20" t="s">
        <v>342</v>
      </c>
      <c r="C44" s="7">
        <v>2284</v>
      </c>
      <c r="D44" s="7">
        <v>10000</v>
      </c>
      <c r="E44" s="7">
        <v>8000</v>
      </c>
      <c r="F44" s="7">
        <v>8000</v>
      </c>
      <c r="G44" s="7">
        <v>8000</v>
      </c>
    </row>
    <row r="45" spans="1:7" ht="12.75" customHeight="1">
      <c r="A45" s="37" t="s">
        <v>42</v>
      </c>
      <c r="B45" s="37"/>
      <c r="C45" s="35">
        <f>SUM(C42:C44)</f>
        <v>11466</v>
      </c>
      <c r="D45" s="35">
        <f>SUM(D42:D44)</f>
        <v>21564</v>
      </c>
      <c r="E45" s="35">
        <f>SUM(E42:E44)</f>
        <v>19911</v>
      </c>
      <c r="F45" s="35">
        <f>SUM(F42:F44)</f>
        <v>19911</v>
      </c>
      <c r="G45" s="35">
        <f>SUM(G42:G44)</f>
        <v>19911</v>
      </c>
    </row>
    <row r="46" spans="3:7" ht="12.75" customHeight="1">
      <c r="C46" s="20"/>
      <c r="D46" s="20"/>
      <c r="E46" s="20"/>
      <c r="F46" s="20"/>
      <c r="G46" s="20"/>
    </row>
    <row r="47" spans="1:7" ht="12.75" customHeight="1">
      <c r="A47" s="21" t="s">
        <v>335</v>
      </c>
      <c r="C47" s="24"/>
      <c r="D47" s="24"/>
      <c r="E47" s="24"/>
      <c r="F47" s="24"/>
      <c r="G47" s="24"/>
    </row>
    <row r="48" spans="1:7" ht="12.75" customHeight="1">
      <c r="A48" s="20" t="s">
        <v>39</v>
      </c>
      <c r="B48" s="20" t="s">
        <v>755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12.75" customHeight="1">
      <c r="A49" s="20" t="s">
        <v>40</v>
      </c>
      <c r="B49" s="20" t="s">
        <v>756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ht="12.75" customHeight="1">
      <c r="A50" s="20" t="s">
        <v>41</v>
      </c>
      <c r="B50" s="20" t="s">
        <v>757</v>
      </c>
      <c r="C50" s="7">
        <v>0</v>
      </c>
      <c r="D50" s="7">
        <v>9000</v>
      </c>
      <c r="E50" s="7">
        <v>0</v>
      </c>
      <c r="F50" s="7">
        <v>0</v>
      </c>
      <c r="G50" s="7">
        <v>0</v>
      </c>
    </row>
    <row r="51" spans="1:7" ht="12.75" customHeight="1">
      <c r="A51" s="37" t="s">
        <v>42</v>
      </c>
      <c r="B51" s="37"/>
      <c r="C51" s="35">
        <f>SUM(C48:C50)</f>
        <v>0</v>
      </c>
      <c r="D51" s="35">
        <f>SUM(D48:D50)</f>
        <v>9000</v>
      </c>
      <c r="E51" s="35">
        <f>SUM(E48:E50)</f>
        <v>0</v>
      </c>
      <c r="F51" s="35">
        <f>SUM(F48:F50)</f>
        <v>0</v>
      </c>
      <c r="G51" s="35">
        <f>SUM(G48:G50)</f>
        <v>0</v>
      </c>
    </row>
    <row r="52" spans="1:7" s="39" customFormat="1" ht="12.75" customHeight="1">
      <c r="A52" s="38"/>
      <c r="B52" s="38"/>
      <c r="C52" s="51"/>
      <c r="D52" s="51"/>
      <c r="E52" s="51"/>
      <c r="F52" s="51"/>
      <c r="G52" s="51"/>
    </row>
    <row r="53" spans="1:7" s="39" customFormat="1" ht="12.75" customHeight="1">
      <c r="A53" s="38"/>
      <c r="B53" s="38"/>
      <c r="C53" s="51"/>
      <c r="D53" s="51"/>
      <c r="E53" s="51"/>
      <c r="F53" s="51"/>
      <c r="G53" s="51"/>
    </row>
    <row r="54" spans="1:7" s="39" customFormat="1" ht="12.75" customHeight="1">
      <c r="A54" s="38"/>
      <c r="B54" s="38"/>
      <c r="C54" s="51"/>
      <c r="D54" s="51"/>
      <c r="E54" s="51"/>
      <c r="F54" s="51"/>
      <c r="G54" s="51"/>
    </row>
    <row r="55" spans="1:7" s="39" customFormat="1" ht="12.75" customHeight="1">
      <c r="A55" s="38"/>
      <c r="B55" s="38"/>
      <c r="C55" s="51"/>
      <c r="D55" s="51"/>
      <c r="E55" s="51"/>
      <c r="F55" s="51"/>
      <c r="G55" s="51"/>
    </row>
    <row r="56" spans="1:7" s="39" customFormat="1" ht="12.75" customHeight="1">
      <c r="A56" s="38"/>
      <c r="B56" s="38"/>
      <c r="C56" s="51"/>
      <c r="D56" s="51"/>
      <c r="E56" s="51"/>
      <c r="F56" s="51"/>
      <c r="G56" s="51"/>
    </row>
    <row r="57" spans="1:7" s="39" customFormat="1" ht="12.75" customHeight="1">
      <c r="A57" s="38"/>
      <c r="B57" s="38"/>
      <c r="C57" s="51"/>
      <c r="D57" s="51"/>
      <c r="E57" s="51"/>
      <c r="F57" s="51"/>
      <c r="G57" s="51"/>
    </row>
    <row r="58" spans="1:7" s="39" customFormat="1" ht="12.75" customHeight="1">
      <c r="A58" s="38"/>
      <c r="B58" s="38"/>
      <c r="C58" s="51"/>
      <c r="D58" s="62" t="s">
        <v>740</v>
      </c>
      <c r="E58" s="51"/>
      <c r="F58" s="51"/>
      <c r="G58" s="51"/>
    </row>
    <row r="59" spans="4:5" s="19" customFormat="1" ht="12.75" customHeight="1">
      <c r="D59" s="19" t="s">
        <v>33</v>
      </c>
      <c r="E59" s="19" t="s">
        <v>59</v>
      </c>
    </row>
    <row r="60" spans="3:6" s="19" customFormat="1" ht="12.75" customHeight="1">
      <c r="C60" s="19" t="s">
        <v>153</v>
      </c>
      <c r="D60" s="19" t="s">
        <v>34</v>
      </c>
      <c r="E60" s="19" t="s">
        <v>36</v>
      </c>
      <c r="F60" s="19" t="s">
        <v>37</v>
      </c>
    </row>
    <row r="61" spans="3:7" s="19" customFormat="1" ht="12.75" customHeight="1">
      <c r="C61" s="19" t="s">
        <v>32</v>
      </c>
      <c r="D61" s="19" t="s">
        <v>35</v>
      </c>
      <c r="E61" s="19" t="s">
        <v>33</v>
      </c>
      <c r="F61" s="19" t="s">
        <v>33</v>
      </c>
      <c r="G61" s="19" t="s">
        <v>38</v>
      </c>
    </row>
    <row r="62" spans="1:7" s="19" customFormat="1" ht="12.75" customHeight="1">
      <c r="A62" s="19" t="s">
        <v>152</v>
      </c>
      <c r="B62" s="19" t="s">
        <v>0</v>
      </c>
      <c r="C62" s="19">
        <v>2008</v>
      </c>
      <c r="D62" s="19">
        <v>2009</v>
      </c>
      <c r="E62" s="19">
        <v>2010</v>
      </c>
      <c r="F62" s="19">
        <v>2010</v>
      </c>
      <c r="G62" s="19">
        <v>2010</v>
      </c>
    </row>
    <row r="63" s="19" customFormat="1" ht="12.75" customHeight="1"/>
    <row r="64" s="19" customFormat="1" ht="12.75" customHeight="1">
      <c r="D64" s="19" t="s">
        <v>119</v>
      </c>
    </row>
    <row r="65" s="19" customFormat="1" ht="12.75" customHeight="1"/>
    <row r="66" spans="3:7" ht="12.75" customHeight="1">
      <c r="C66" s="24"/>
      <c r="D66" s="8" t="s">
        <v>158</v>
      </c>
      <c r="E66" s="24"/>
      <c r="F66" s="24"/>
      <c r="G66" s="24"/>
    </row>
    <row r="67" spans="3:7" ht="12.75" customHeight="1">
      <c r="C67" s="24"/>
      <c r="D67" s="8"/>
      <c r="E67" s="24"/>
      <c r="F67" s="24"/>
      <c r="G67" s="24"/>
    </row>
    <row r="68" spans="1:7" ht="12.75" customHeight="1">
      <c r="A68" s="21" t="s">
        <v>159</v>
      </c>
      <c r="C68" s="24"/>
      <c r="D68" s="24"/>
      <c r="E68" s="24"/>
      <c r="F68" s="24"/>
      <c r="G68" s="24"/>
    </row>
    <row r="69" spans="1:7" ht="12.75" customHeight="1">
      <c r="A69" s="20" t="s">
        <v>345</v>
      </c>
      <c r="B69" s="20" t="s">
        <v>353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ht="12.75" customHeight="1">
      <c r="A70" s="20" t="s">
        <v>343</v>
      </c>
      <c r="B70" s="20" t="s">
        <v>354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ht="12.75" customHeight="1">
      <c r="A71" s="20" t="s">
        <v>161</v>
      </c>
      <c r="B71" s="20" t="s">
        <v>355</v>
      </c>
      <c r="C71" s="7">
        <v>3767</v>
      </c>
      <c r="D71" s="7">
        <v>4384</v>
      </c>
      <c r="E71" s="7">
        <v>4516</v>
      </c>
      <c r="F71" s="7">
        <v>4516</v>
      </c>
      <c r="G71" s="7">
        <v>4516</v>
      </c>
    </row>
    <row r="72" spans="1:7" ht="12.75" customHeight="1">
      <c r="A72" s="20" t="s">
        <v>344</v>
      </c>
      <c r="B72" s="20" t="s">
        <v>356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ht="12.75" customHeight="1">
      <c r="A73" s="20" t="s">
        <v>163</v>
      </c>
      <c r="B73" s="20" t="s">
        <v>357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ht="12.75" customHeight="1">
      <c r="A74" s="20" t="s">
        <v>164</v>
      </c>
      <c r="B74" s="20" t="s">
        <v>358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ht="12.75" customHeight="1">
      <c r="A75" s="20" t="s">
        <v>346</v>
      </c>
      <c r="B75" s="20" t="s">
        <v>359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ht="12.75" customHeight="1">
      <c r="A76" s="20" t="s">
        <v>347</v>
      </c>
      <c r="C76" s="7"/>
      <c r="D76" s="7"/>
      <c r="E76" s="7"/>
      <c r="F76" s="7"/>
      <c r="G76" s="7"/>
    </row>
    <row r="77" spans="1:7" ht="12.75" customHeight="1">
      <c r="A77" s="20" t="s">
        <v>348</v>
      </c>
      <c r="B77" s="20" t="s">
        <v>360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s="21" customFormat="1" ht="12.75" customHeight="1">
      <c r="A78" s="36" t="s">
        <v>42</v>
      </c>
      <c r="B78" s="37"/>
      <c r="C78" s="35">
        <f>SUM(C69:C77)</f>
        <v>3767</v>
      </c>
      <c r="D78" s="35">
        <f>SUM(D69:D77)</f>
        <v>4384</v>
      </c>
      <c r="E78" s="35">
        <f>SUM(E69:E77)</f>
        <v>4516</v>
      </c>
      <c r="F78" s="35">
        <f>SUM(F69:F77)</f>
        <v>4516</v>
      </c>
      <c r="G78" s="35">
        <f>SUM(G69:G77)</f>
        <v>4516</v>
      </c>
    </row>
    <row r="79" spans="3:7" ht="12.75" customHeight="1">
      <c r="C79" s="24"/>
      <c r="D79" s="57"/>
      <c r="E79" s="24"/>
      <c r="F79" s="24"/>
      <c r="G79" s="24"/>
    </row>
    <row r="80" spans="1:7" ht="12.75" customHeight="1">
      <c r="A80" s="21" t="s">
        <v>349</v>
      </c>
      <c r="C80" s="24"/>
      <c r="D80" s="24"/>
      <c r="E80" s="24"/>
      <c r="F80" s="24"/>
      <c r="G80" s="24"/>
    </row>
    <row r="81" spans="1:7" ht="12.75" customHeight="1">
      <c r="A81" s="21" t="s">
        <v>350</v>
      </c>
      <c r="C81" s="24"/>
      <c r="D81" s="24"/>
      <c r="E81" s="24"/>
      <c r="F81" s="24"/>
      <c r="G81" s="24"/>
    </row>
    <row r="82" spans="1:7" ht="12.75" customHeight="1">
      <c r="A82" s="20" t="s">
        <v>182</v>
      </c>
      <c r="B82" s="20" t="s">
        <v>361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ht="12.75" customHeight="1">
      <c r="A83" s="20" t="s">
        <v>183</v>
      </c>
      <c r="B83" s="20" t="s">
        <v>362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</row>
    <row r="84" spans="1:7" ht="12.75" customHeight="1">
      <c r="A84" s="20" t="s">
        <v>184</v>
      </c>
      <c r="B84" s="20" t="s">
        <v>363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</row>
    <row r="85" spans="1:7" ht="12.75" customHeight="1">
      <c r="A85" s="20" t="s">
        <v>185</v>
      </c>
      <c r="B85" s="20" t="s">
        <v>364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1:7" ht="12.75" customHeight="1">
      <c r="A86" s="20" t="s">
        <v>186</v>
      </c>
      <c r="B86" s="20" t="s">
        <v>365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ht="12.75" customHeight="1">
      <c r="A87" s="20" t="s">
        <v>187</v>
      </c>
      <c r="B87" s="20" t="s">
        <v>366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1:7" ht="12.75" customHeight="1">
      <c r="A88" s="20" t="s">
        <v>188</v>
      </c>
      <c r="B88" s="20" t="s">
        <v>367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1:7" ht="12.75" customHeight="1">
      <c r="A89" s="20" t="s">
        <v>351</v>
      </c>
      <c r="C89" s="7"/>
      <c r="D89" s="7"/>
      <c r="E89" s="7"/>
      <c r="F89" s="7"/>
      <c r="G89" s="7"/>
    </row>
    <row r="90" spans="1:7" ht="12.75" customHeight="1">
      <c r="A90" s="20" t="s">
        <v>352</v>
      </c>
      <c r="B90" s="20" t="s">
        <v>368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1:7" ht="12.75" customHeight="1">
      <c r="A91" s="20" t="s">
        <v>191</v>
      </c>
      <c r="B91" s="20" t="s">
        <v>369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s="21" customFormat="1" ht="12.75" customHeight="1">
      <c r="A92" s="36" t="s">
        <v>370</v>
      </c>
      <c r="B92" s="37"/>
      <c r="C92" s="35">
        <f>SUM(C82:C91)</f>
        <v>0</v>
      </c>
      <c r="D92" s="35">
        <f>SUM(D82:D91)</f>
        <v>0</v>
      </c>
      <c r="E92" s="35">
        <f>SUM(E82:E91)</f>
        <v>0</v>
      </c>
      <c r="F92" s="35">
        <f>SUM(F82:F91)</f>
        <v>0</v>
      </c>
      <c r="G92" s="35">
        <f>SUM(G82:G91)</f>
        <v>0</v>
      </c>
    </row>
    <row r="94" spans="1:7" ht="12.75" customHeight="1">
      <c r="A94" s="21" t="s">
        <v>192</v>
      </c>
      <c r="C94" s="24"/>
      <c r="D94" s="24"/>
      <c r="E94" s="24"/>
      <c r="F94" s="24"/>
      <c r="G94" s="24"/>
    </row>
    <row r="95" spans="1:7" ht="12.75" customHeight="1">
      <c r="A95" s="20" t="s">
        <v>182</v>
      </c>
      <c r="B95" s="20" t="s">
        <v>706</v>
      </c>
      <c r="C95" s="24">
        <v>0</v>
      </c>
      <c r="D95" s="24">
        <v>0</v>
      </c>
      <c r="E95" s="7">
        <v>0</v>
      </c>
      <c r="F95" s="24">
        <v>0</v>
      </c>
      <c r="G95" s="24">
        <v>0</v>
      </c>
    </row>
    <row r="96" spans="1:7" ht="12.75" customHeight="1">
      <c r="A96" s="20" t="s">
        <v>183</v>
      </c>
      <c r="B96" s="20" t="s">
        <v>707</v>
      </c>
      <c r="C96" s="24">
        <v>0</v>
      </c>
      <c r="D96" s="24">
        <v>0</v>
      </c>
      <c r="E96" s="7">
        <v>0</v>
      </c>
      <c r="F96" s="24">
        <v>0</v>
      </c>
      <c r="G96" s="24">
        <v>0</v>
      </c>
    </row>
    <row r="97" spans="1:7" ht="12.75" customHeight="1">
      <c r="A97" s="20" t="s">
        <v>184</v>
      </c>
      <c r="B97" s="20" t="s">
        <v>708</v>
      </c>
      <c r="C97" s="24">
        <v>0</v>
      </c>
      <c r="D97" s="24">
        <v>0</v>
      </c>
      <c r="E97" s="7">
        <v>0</v>
      </c>
      <c r="F97" s="24">
        <v>0</v>
      </c>
      <c r="G97" s="24">
        <v>0</v>
      </c>
    </row>
    <row r="98" spans="1:7" ht="12.75" customHeight="1">
      <c r="A98" s="20" t="s">
        <v>185</v>
      </c>
      <c r="B98" s="20" t="s">
        <v>709</v>
      </c>
      <c r="C98" s="24">
        <v>0</v>
      </c>
      <c r="D98" s="24">
        <v>0</v>
      </c>
      <c r="E98" s="7">
        <v>0</v>
      </c>
      <c r="F98" s="24">
        <v>0</v>
      </c>
      <c r="G98" s="24">
        <v>0</v>
      </c>
    </row>
    <row r="99" spans="1:7" ht="12.75" customHeight="1">
      <c r="A99" s="20" t="s">
        <v>186</v>
      </c>
      <c r="B99" s="20" t="s">
        <v>710</v>
      </c>
      <c r="C99" s="24">
        <v>0</v>
      </c>
      <c r="D99" s="24">
        <v>0</v>
      </c>
      <c r="E99" s="7">
        <v>0</v>
      </c>
      <c r="F99" s="24">
        <v>0</v>
      </c>
      <c r="G99" s="24">
        <v>0</v>
      </c>
    </row>
    <row r="100" spans="1:7" ht="12.75" customHeight="1">
      <c r="A100" s="20" t="s">
        <v>187</v>
      </c>
      <c r="B100" s="20" t="s">
        <v>711</v>
      </c>
      <c r="C100" s="24">
        <v>0</v>
      </c>
      <c r="D100" s="24">
        <v>0</v>
      </c>
      <c r="E100" s="7">
        <v>0</v>
      </c>
      <c r="F100" s="24">
        <v>0</v>
      </c>
      <c r="G100" s="24">
        <v>0</v>
      </c>
    </row>
    <row r="101" spans="1:7" ht="12.75" customHeight="1">
      <c r="A101" s="20" t="s">
        <v>188</v>
      </c>
      <c r="B101" s="20" t="s">
        <v>712</v>
      </c>
      <c r="C101" s="24">
        <v>0</v>
      </c>
      <c r="D101" s="24">
        <v>0</v>
      </c>
      <c r="E101" s="7">
        <v>0</v>
      </c>
      <c r="F101" s="24">
        <v>0</v>
      </c>
      <c r="G101" s="24">
        <v>0</v>
      </c>
    </row>
    <row r="102" spans="1:7" ht="12.75" customHeight="1">
      <c r="A102" s="20" t="s">
        <v>189</v>
      </c>
      <c r="C102" s="24"/>
      <c r="D102" s="24"/>
      <c r="E102" s="7"/>
      <c r="F102" s="24"/>
      <c r="G102" s="24"/>
    </row>
    <row r="103" spans="1:7" ht="12.75" customHeight="1">
      <c r="A103" s="20" t="s">
        <v>352</v>
      </c>
      <c r="B103" s="20" t="s">
        <v>704</v>
      </c>
      <c r="C103" s="24">
        <v>0</v>
      </c>
      <c r="D103" s="24">
        <v>0</v>
      </c>
      <c r="E103" s="7">
        <v>0</v>
      </c>
      <c r="F103" s="24">
        <v>0</v>
      </c>
      <c r="G103" s="24">
        <v>0</v>
      </c>
    </row>
    <row r="104" spans="1:7" ht="12.75" customHeight="1">
      <c r="A104" s="20" t="s">
        <v>191</v>
      </c>
      <c r="B104" s="20" t="s">
        <v>705</v>
      </c>
      <c r="C104" s="24">
        <v>0</v>
      </c>
      <c r="D104" s="24">
        <v>0</v>
      </c>
      <c r="E104" s="7">
        <v>0</v>
      </c>
      <c r="F104" s="24">
        <v>0</v>
      </c>
      <c r="G104" s="24">
        <v>0</v>
      </c>
    </row>
    <row r="105" spans="1:7" s="55" customFormat="1" ht="12.75" customHeight="1">
      <c r="A105" s="36" t="s">
        <v>42</v>
      </c>
      <c r="B105" s="37"/>
      <c r="C105" s="35">
        <f>SUM(C96:C104)</f>
        <v>0</v>
      </c>
      <c r="D105" s="35">
        <f>SUM(D96:D104)</f>
        <v>0</v>
      </c>
      <c r="E105" s="35">
        <f>SUM(E96:E104)</f>
        <v>0</v>
      </c>
      <c r="F105" s="35">
        <f>SUM(F96:F104)</f>
        <v>0</v>
      </c>
      <c r="G105" s="35">
        <f>SUM(G96:G104)</f>
        <v>0</v>
      </c>
    </row>
    <row r="106" spans="1:7" s="39" customFormat="1" ht="12.75" customHeight="1">
      <c r="A106" s="40"/>
      <c r="B106" s="38"/>
      <c r="C106" s="51"/>
      <c r="D106" s="51"/>
      <c r="E106" s="51"/>
      <c r="F106" s="51"/>
      <c r="G106" s="51"/>
    </row>
    <row r="107" spans="1:7" s="39" customFormat="1" ht="12.75" customHeight="1">
      <c r="A107" s="40"/>
      <c r="B107" s="38"/>
      <c r="C107" s="51"/>
      <c r="D107" s="51"/>
      <c r="E107" s="51"/>
      <c r="F107" s="51"/>
      <c r="G107" s="51"/>
    </row>
    <row r="108" spans="1:7" s="39" customFormat="1" ht="12.75" customHeight="1">
      <c r="A108" s="40"/>
      <c r="B108" s="38"/>
      <c r="C108" s="51"/>
      <c r="D108" s="51"/>
      <c r="E108" s="51"/>
      <c r="F108" s="51"/>
      <c r="G108" s="51"/>
    </row>
    <row r="109" spans="1:7" s="39" customFormat="1" ht="12.75" customHeight="1">
      <c r="A109" s="40"/>
      <c r="B109" s="38"/>
      <c r="C109" s="51"/>
      <c r="D109" s="51"/>
      <c r="E109" s="51"/>
      <c r="F109" s="51"/>
      <c r="G109" s="51"/>
    </row>
    <row r="110" spans="1:7" s="39" customFormat="1" ht="12.75" customHeight="1">
      <c r="A110" s="40"/>
      <c r="B110" s="38"/>
      <c r="C110" s="51"/>
      <c r="D110" s="51"/>
      <c r="E110" s="51"/>
      <c r="F110" s="51"/>
      <c r="G110" s="51"/>
    </row>
    <row r="111" spans="1:7" s="39" customFormat="1" ht="12.75" customHeight="1">
      <c r="A111" s="40"/>
      <c r="B111" s="38"/>
      <c r="C111" s="51"/>
      <c r="D111" s="51"/>
      <c r="E111" s="51"/>
      <c r="F111" s="51"/>
      <c r="G111" s="51"/>
    </row>
    <row r="112" spans="1:7" s="39" customFormat="1" ht="12.75" customHeight="1">
      <c r="A112" s="40"/>
      <c r="B112" s="38"/>
      <c r="C112" s="51"/>
      <c r="D112" s="51"/>
      <c r="E112" s="51"/>
      <c r="F112" s="51"/>
      <c r="G112" s="51"/>
    </row>
    <row r="113" spans="3:7" ht="12.75" customHeight="1">
      <c r="C113" s="24"/>
      <c r="D113" s="57" t="s">
        <v>741</v>
      </c>
      <c r="E113" s="24"/>
      <c r="F113" s="24"/>
      <c r="G113" s="24"/>
    </row>
    <row r="114" spans="4:5" s="19" customFormat="1" ht="12.75" customHeight="1">
      <c r="D114" s="19" t="s">
        <v>33</v>
      </c>
      <c r="E114" s="19" t="s">
        <v>59</v>
      </c>
    </row>
    <row r="115" spans="3:6" s="19" customFormat="1" ht="12.75" customHeight="1">
      <c r="C115" s="19" t="s">
        <v>153</v>
      </c>
      <c r="D115" s="19" t="s">
        <v>34</v>
      </c>
      <c r="E115" s="19" t="s">
        <v>36</v>
      </c>
      <c r="F115" s="19" t="s">
        <v>37</v>
      </c>
    </row>
    <row r="116" spans="3:7" s="19" customFormat="1" ht="12.75" customHeight="1">
      <c r="C116" s="19" t="s">
        <v>32</v>
      </c>
      <c r="D116" s="19" t="s">
        <v>35</v>
      </c>
      <c r="E116" s="19" t="s">
        <v>33</v>
      </c>
      <c r="F116" s="19" t="s">
        <v>33</v>
      </c>
      <c r="G116" s="19" t="s">
        <v>38</v>
      </c>
    </row>
    <row r="117" spans="1:7" s="19" customFormat="1" ht="12.75" customHeight="1">
      <c r="A117" s="19" t="s">
        <v>152</v>
      </c>
      <c r="B117" s="19" t="s">
        <v>0</v>
      </c>
      <c r="C117" s="19">
        <v>2008</v>
      </c>
      <c r="D117" s="19">
        <v>2009</v>
      </c>
      <c r="E117" s="19">
        <v>2010</v>
      </c>
      <c r="F117" s="19">
        <v>2010</v>
      </c>
      <c r="G117" s="19">
        <v>2010</v>
      </c>
    </row>
    <row r="118" s="19" customFormat="1" ht="12.75" customHeight="1"/>
    <row r="119" s="19" customFormat="1" ht="12.75" customHeight="1">
      <c r="D119" s="19" t="s">
        <v>119</v>
      </c>
    </row>
    <row r="120" spans="1:7" ht="12.75" customHeight="1">
      <c r="A120" s="21" t="s">
        <v>193</v>
      </c>
      <c r="C120" s="24"/>
      <c r="D120" s="24"/>
      <c r="E120" s="24"/>
      <c r="F120" s="24"/>
      <c r="G120" s="24"/>
    </row>
    <row r="121" spans="1:7" ht="12.75" customHeight="1">
      <c r="A121" s="21" t="s">
        <v>371</v>
      </c>
      <c r="C121" s="24"/>
      <c r="D121" s="24"/>
      <c r="E121" s="24"/>
      <c r="F121" s="24"/>
      <c r="G121" s="24"/>
    </row>
    <row r="122" spans="1:7" ht="12.75" customHeight="1">
      <c r="A122" s="20" t="s">
        <v>195</v>
      </c>
      <c r="B122" s="20" t="s">
        <v>701</v>
      </c>
      <c r="C122" s="24">
        <v>0</v>
      </c>
      <c r="D122" s="24">
        <v>0</v>
      </c>
      <c r="E122" s="7">
        <v>0</v>
      </c>
      <c r="F122" s="24">
        <v>0</v>
      </c>
      <c r="G122" s="24">
        <v>0</v>
      </c>
    </row>
    <row r="123" spans="1:7" ht="12.75" customHeight="1">
      <c r="A123" s="20" t="s">
        <v>196</v>
      </c>
      <c r="B123" s="20" t="s">
        <v>702</v>
      </c>
      <c r="C123" s="24">
        <v>0</v>
      </c>
      <c r="D123" s="24">
        <v>0</v>
      </c>
      <c r="E123" s="7">
        <v>0</v>
      </c>
      <c r="F123" s="24">
        <v>0</v>
      </c>
      <c r="G123" s="24">
        <v>0</v>
      </c>
    </row>
    <row r="124" spans="1:7" ht="12.75" customHeight="1">
      <c r="A124" s="20" t="s">
        <v>372</v>
      </c>
      <c r="B124" s="20" t="s">
        <v>661</v>
      </c>
      <c r="C124" s="24"/>
      <c r="D124" s="24"/>
      <c r="E124" s="7" t="s">
        <v>661</v>
      </c>
      <c r="F124" s="24"/>
      <c r="G124" s="24"/>
    </row>
    <row r="125" spans="1:7" ht="12.75" customHeight="1">
      <c r="A125" s="20" t="s">
        <v>373</v>
      </c>
      <c r="B125" s="20" t="s">
        <v>703</v>
      </c>
      <c r="C125" s="24">
        <v>0</v>
      </c>
      <c r="D125" s="24">
        <v>0</v>
      </c>
      <c r="E125" s="7">
        <v>0</v>
      </c>
      <c r="F125" s="24">
        <v>0</v>
      </c>
      <c r="G125" s="24">
        <v>0</v>
      </c>
    </row>
    <row r="126" spans="1:7" s="55" customFormat="1" ht="12.75" customHeight="1">
      <c r="A126" s="36" t="s">
        <v>370</v>
      </c>
      <c r="B126" s="37"/>
      <c r="C126" s="35">
        <f>SUM(C122:C125)</f>
        <v>0</v>
      </c>
      <c r="D126" s="35">
        <f>SUM(D122:D125)</f>
        <v>0</v>
      </c>
      <c r="E126" s="35">
        <f>SUM(E122:E125)</f>
        <v>0</v>
      </c>
      <c r="F126" s="35">
        <f>SUM(F122:F125)</f>
        <v>0</v>
      </c>
      <c r="G126" s="35">
        <f>SUM(G122:G125)</f>
        <v>0</v>
      </c>
    </row>
    <row r="128" spans="1:7" s="37" customFormat="1" ht="12.75" customHeight="1">
      <c r="A128" s="37" t="s">
        <v>200</v>
      </c>
      <c r="C128" s="35">
        <f>SUM(C126,C105,C92,C78,C51,C45,C39,C32,C27,C19,C13,)</f>
        <v>109305</v>
      </c>
      <c r="D128" s="35">
        <f>SUM(D126,D105,D92,D78,D51,D45,D39,D32,D27,D19,D13,)</f>
        <v>142786</v>
      </c>
      <c r="E128" s="35">
        <f>SUM(E126,E105,E92,E78,E51,E45,E39,E32,E27,E19,E13,)</f>
        <v>138138</v>
      </c>
      <c r="F128" s="35">
        <f>SUM(F126,F105,F92,F78,F51,F45,F39,F32,F27,F19,F13,)</f>
        <v>138138</v>
      </c>
      <c r="G128" s="35">
        <f>SUM(G126,G105,G92,G78,G51,G45,G39,G32,G27,G19,G13,)</f>
        <v>138138</v>
      </c>
    </row>
    <row r="129" spans="3:7" s="21" customFormat="1" ht="12.75" customHeight="1">
      <c r="C129" s="19"/>
      <c r="D129" s="19"/>
      <c r="E129" s="19"/>
      <c r="F129" s="19"/>
      <c r="G129" s="19"/>
    </row>
    <row r="130" spans="1:7" s="21" customFormat="1" ht="12.75" customHeight="1">
      <c r="A130" s="21" t="s">
        <v>198</v>
      </c>
      <c r="C130" s="19"/>
      <c r="D130" s="19"/>
      <c r="E130" s="19"/>
      <c r="F130" s="19"/>
      <c r="G130" s="19"/>
    </row>
    <row r="131" spans="1:7" s="21" customFormat="1" ht="12.75" customHeight="1">
      <c r="A131" s="21" t="s">
        <v>374</v>
      </c>
      <c r="B131" s="20" t="s">
        <v>376</v>
      </c>
      <c r="C131" s="19">
        <v>0</v>
      </c>
      <c r="D131" s="19">
        <v>0</v>
      </c>
      <c r="E131" s="7" t="s">
        <v>661</v>
      </c>
      <c r="F131" s="19"/>
      <c r="G131" s="19"/>
    </row>
    <row r="132" spans="3:7" s="21" customFormat="1" ht="12.75" customHeight="1">
      <c r="C132" s="19"/>
      <c r="D132" s="19"/>
      <c r="E132" s="19"/>
      <c r="F132" s="19"/>
      <c r="G132" s="19"/>
    </row>
    <row r="133" spans="1:7" s="21" customFormat="1" ht="12.75" customHeight="1">
      <c r="A133" s="37" t="s">
        <v>200</v>
      </c>
      <c r="C133" s="19"/>
      <c r="D133" s="19"/>
      <c r="E133" s="19"/>
      <c r="F133" s="19"/>
      <c r="G133" s="19"/>
    </row>
    <row r="134" spans="1:7" s="37" customFormat="1" ht="12.75" customHeight="1">
      <c r="A134" s="37" t="s">
        <v>375</v>
      </c>
      <c r="C134" s="35">
        <f>SUM(C131,C128)</f>
        <v>109305</v>
      </c>
      <c r="D134" s="35">
        <f>SUM(D131,D128)</f>
        <v>142786</v>
      </c>
      <c r="E134" s="35">
        <f>SUM(E131,E128)</f>
        <v>138138</v>
      </c>
      <c r="F134" s="35">
        <f>SUM(F131,F128)</f>
        <v>138138</v>
      </c>
      <c r="G134" s="35">
        <f>SUM(G131,G128)</f>
        <v>138138</v>
      </c>
    </row>
    <row r="166" ht="12.75" customHeight="1">
      <c r="D166" s="58" t="s">
        <v>742</v>
      </c>
    </row>
    <row r="186" ht="12.75" customHeight="1">
      <c r="D186" s="22">
        <v>23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scale="96" r:id="rId1"/>
  <headerFooter alignWithMargins="0">
    <oddHeader>&amp;CGeneral Fund Appropriations - Town Outside Village</oddHeader>
  </headerFooter>
  <rowBreaks count="2" manualBreakCount="2">
    <brk id="58" max="6" man="1"/>
    <brk id="11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9">
      <selection activeCell="G60" sqref="G60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="19" customFormat="1" ht="12.75" customHeight="1"/>
    <row r="6" s="19" customFormat="1" ht="12.75" customHeight="1">
      <c r="D6" s="19" t="s">
        <v>377</v>
      </c>
    </row>
    <row r="8" spans="1:7" s="21" customFormat="1" ht="12.75" customHeight="1">
      <c r="A8" s="21" t="s">
        <v>378</v>
      </c>
      <c r="C8" s="19"/>
      <c r="D8" s="19"/>
      <c r="E8" s="19"/>
      <c r="F8" s="19"/>
      <c r="G8" s="19"/>
    </row>
    <row r="9" ht="12.75" customHeight="1">
      <c r="A9" s="20" t="s">
        <v>379</v>
      </c>
    </row>
    <row r="10" spans="1:7" ht="12.75" customHeight="1">
      <c r="A10" s="20" t="s">
        <v>380</v>
      </c>
      <c r="B10" s="20" t="s">
        <v>385</v>
      </c>
      <c r="C10" s="7">
        <v>79777</v>
      </c>
      <c r="D10" s="7">
        <v>60000</v>
      </c>
      <c r="E10" s="7">
        <v>60000</v>
      </c>
      <c r="F10" s="7">
        <v>60000</v>
      </c>
      <c r="G10" s="7">
        <v>60000</v>
      </c>
    </row>
    <row r="11" spans="1:7" ht="12.75" customHeight="1">
      <c r="A11" s="20" t="s">
        <v>682</v>
      </c>
      <c r="B11" s="20" t="s">
        <v>683</v>
      </c>
      <c r="C11" s="7">
        <v>6378</v>
      </c>
      <c r="D11" s="7">
        <v>6000</v>
      </c>
      <c r="E11" s="7">
        <v>6000</v>
      </c>
      <c r="F11" s="7">
        <v>6000</v>
      </c>
      <c r="G11" s="7">
        <v>6000</v>
      </c>
    </row>
    <row r="12" spans="1:7" ht="12.75" customHeight="1">
      <c r="A12" s="20" t="s">
        <v>684</v>
      </c>
      <c r="B12" s="20" t="s">
        <v>685</v>
      </c>
      <c r="C12" s="7">
        <v>374</v>
      </c>
      <c r="D12" s="7">
        <v>200</v>
      </c>
      <c r="E12" s="7">
        <v>200</v>
      </c>
      <c r="F12" s="7">
        <v>200</v>
      </c>
      <c r="G12" s="7">
        <v>200</v>
      </c>
    </row>
    <row r="13" spans="1:7" ht="12.75" customHeight="1">
      <c r="A13" s="20" t="s">
        <v>381</v>
      </c>
      <c r="B13" s="20" t="s">
        <v>386</v>
      </c>
      <c r="C13" s="7">
        <v>1065</v>
      </c>
      <c r="D13" s="7">
        <v>1000</v>
      </c>
      <c r="E13" s="7">
        <v>1000</v>
      </c>
      <c r="F13" s="7">
        <v>1000</v>
      </c>
      <c r="G13" s="7">
        <v>1000</v>
      </c>
    </row>
    <row r="14" spans="1:7" ht="12.75" customHeight="1">
      <c r="A14" s="20" t="s">
        <v>637</v>
      </c>
      <c r="B14" s="20" t="s">
        <v>387</v>
      </c>
      <c r="C14" s="7">
        <v>175</v>
      </c>
      <c r="D14" s="7">
        <v>350</v>
      </c>
      <c r="E14" s="7">
        <v>350</v>
      </c>
      <c r="F14" s="7">
        <v>350</v>
      </c>
      <c r="G14" s="7">
        <v>350</v>
      </c>
    </row>
    <row r="15" spans="1:7" ht="12.75" customHeight="1">
      <c r="A15" s="20" t="s">
        <v>382</v>
      </c>
      <c r="B15" s="20" t="s">
        <v>388</v>
      </c>
      <c r="C15" s="7">
        <v>6071</v>
      </c>
      <c r="D15" s="7">
        <v>5000</v>
      </c>
      <c r="E15" s="7">
        <v>3000</v>
      </c>
      <c r="F15" s="7">
        <v>3000</v>
      </c>
      <c r="G15" s="7">
        <v>3000</v>
      </c>
    </row>
    <row r="16" spans="1:7" ht="12.75" customHeight="1">
      <c r="A16" s="20" t="s">
        <v>797</v>
      </c>
      <c r="B16" s="20" t="s">
        <v>798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2.75" customHeight="1">
      <c r="A17" s="20" t="s">
        <v>686</v>
      </c>
      <c r="B17" s="20" t="s">
        <v>688</v>
      </c>
      <c r="C17" s="7">
        <v>2454</v>
      </c>
      <c r="D17" s="7">
        <v>1500</v>
      </c>
      <c r="E17" s="7">
        <v>1500</v>
      </c>
      <c r="F17" s="7">
        <v>1500</v>
      </c>
      <c r="G17" s="7">
        <v>1500</v>
      </c>
    </row>
    <row r="18" spans="1:7" ht="12.75" customHeight="1">
      <c r="A18" s="20" t="s">
        <v>687</v>
      </c>
      <c r="B18" s="20" t="s">
        <v>689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2.75" customHeight="1">
      <c r="A19" s="20" t="s">
        <v>383</v>
      </c>
      <c r="C19" s="7"/>
      <c r="D19" s="7"/>
      <c r="E19" s="7"/>
      <c r="F19" s="7"/>
      <c r="G19" s="7"/>
    </row>
    <row r="20" spans="1:7" ht="12.75" customHeight="1">
      <c r="A20" s="20" t="s">
        <v>111</v>
      </c>
      <c r="B20" s="20" t="s">
        <v>389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3:7" ht="12.75" customHeight="1">
      <c r="C21" s="24"/>
      <c r="D21" s="24"/>
      <c r="E21" s="7"/>
      <c r="F21" s="24"/>
      <c r="G21" s="24"/>
    </row>
    <row r="22" spans="1:7" s="21" customFormat="1" ht="12.75" customHeight="1">
      <c r="A22" s="21" t="s">
        <v>256</v>
      </c>
      <c r="C22" s="8"/>
      <c r="D22" s="8"/>
      <c r="E22" s="7"/>
      <c r="F22" s="8"/>
      <c r="G22" s="8"/>
    </row>
    <row r="23" spans="1:7" ht="12.75" customHeight="1">
      <c r="A23" s="20" t="s">
        <v>257</v>
      </c>
      <c r="B23" s="20" t="s">
        <v>390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ht="12.75" customHeight="1">
      <c r="A24" s="20" t="s">
        <v>110</v>
      </c>
      <c r="B24" s="20" t="s">
        <v>391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ht="12.75" customHeight="1">
      <c r="A25" s="20" t="s">
        <v>259</v>
      </c>
      <c r="B25" s="20" t="s">
        <v>392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3:7" ht="12.75" customHeight="1">
      <c r="C26" s="24"/>
      <c r="D26" s="24"/>
      <c r="E26" s="7"/>
      <c r="F26" s="24"/>
      <c r="G26" s="24"/>
    </row>
    <row r="27" spans="1:7" s="21" customFormat="1" ht="12.75" customHeight="1">
      <c r="A27" s="21" t="s">
        <v>260</v>
      </c>
      <c r="C27" s="8"/>
      <c r="D27" s="8"/>
      <c r="E27" s="7"/>
      <c r="F27" s="8"/>
      <c r="G27" s="8"/>
    </row>
    <row r="28" spans="1:7" ht="12.75" customHeight="1">
      <c r="A28" s="20" t="s">
        <v>110</v>
      </c>
      <c r="B28" s="20" t="s">
        <v>393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3:7" ht="12.75" customHeight="1">
      <c r="C29" s="24"/>
      <c r="D29" s="24"/>
      <c r="E29" s="24"/>
      <c r="F29" s="24"/>
      <c r="G29" s="24"/>
    </row>
    <row r="30" spans="1:7" s="21" customFormat="1" ht="12.75" customHeight="1">
      <c r="A30" s="37" t="s">
        <v>384</v>
      </c>
      <c r="B30" s="37"/>
      <c r="C30" s="35">
        <f>SUM(C28,C23:C25,C9:C20)</f>
        <v>96294</v>
      </c>
      <c r="D30" s="35">
        <f>SUM(D28,D23:D25,D9:D20)</f>
        <v>74050</v>
      </c>
      <c r="E30" s="35">
        <f>SUM(E28,E23:E25,E9:E20)</f>
        <v>72050</v>
      </c>
      <c r="F30" s="35">
        <f>SUM(F28,F23:F25,F9:F20)</f>
        <v>72050</v>
      </c>
      <c r="G30" s="35">
        <f>SUM(G28,G23:G25,G9:G20)</f>
        <v>72050</v>
      </c>
    </row>
    <row r="31" spans="3:7" ht="12.75" customHeight="1">
      <c r="C31" s="24"/>
      <c r="D31" s="24"/>
      <c r="E31" s="24"/>
      <c r="F31" s="24"/>
      <c r="G31" s="24"/>
    </row>
    <row r="32" spans="1:7" s="21" customFormat="1" ht="12.75" customHeight="1">
      <c r="A32" s="37" t="s">
        <v>264</v>
      </c>
      <c r="B32" s="37"/>
      <c r="C32" s="35">
        <f>'Town Ouside Village'!C134-Unexpended!C30</f>
        <v>13011</v>
      </c>
      <c r="D32" s="35">
        <f>'Town Ouside Village'!D134-Unexpended!D30</f>
        <v>68736</v>
      </c>
      <c r="E32" s="35">
        <f>'Town Ouside Village'!E134-Unexpended!E30</f>
        <v>66088</v>
      </c>
      <c r="F32" s="35">
        <f>'Town Ouside Village'!F134-Unexpended!F30</f>
        <v>66088</v>
      </c>
      <c r="G32" s="35">
        <f>'Town Ouside Village'!G134-Unexpended!G30</f>
        <v>66088</v>
      </c>
    </row>
    <row r="59" ht="12.75" customHeight="1">
      <c r="D59" s="58" t="s">
        <v>743</v>
      </c>
    </row>
  </sheetData>
  <sheetProtection/>
  <printOptions gridLines="1" horizontalCentered="1"/>
  <pageMargins left="0.25" right="0.25" top="0.5" bottom="0.5" header="0.25" footer="0.25"/>
  <pageSetup horizontalDpi="600" verticalDpi="600" orientation="portrait" scale="96" r:id="rId1"/>
  <headerFooter alignWithMargins="0">
    <oddHeader>&amp;C&amp;12General Fund Estimated Revenues - Town Outside Village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96">
      <selection activeCell="G127" sqref="G127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="19" customFormat="1" ht="12.75" customHeight="1"/>
    <row r="7" spans="1:7" ht="12.75" customHeight="1">
      <c r="A7" s="21" t="s">
        <v>394</v>
      </c>
      <c r="C7" s="24"/>
      <c r="D7" s="24"/>
      <c r="E7" s="24"/>
      <c r="F7" s="24"/>
      <c r="G7" s="24"/>
    </row>
    <row r="8" spans="1:7" ht="12.75" customHeight="1">
      <c r="A8" s="20" t="s">
        <v>39</v>
      </c>
      <c r="B8" s="20" t="s">
        <v>412</v>
      </c>
      <c r="C8" s="7">
        <v>120133</v>
      </c>
      <c r="D8" s="7">
        <v>150852</v>
      </c>
      <c r="E8" s="7">
        <v>155378</v>
      </c>
      <c r="F8" s="7">
        <v>155378</v>
      </c>
      <c r="G8" s="7">
        <v>155378</v>
      </c>
    </row>
    <row r="9" spans="1:7" ht="12.75" customHeight="1">
      <c r="A9" s="20" t="s">
        <v>41</v>
      </c>
      <c r="B9" s="20" t="s">
        <v>413</v>
      </c>
      <c r="C9" s="7">
        <v>279335</v>
      </c>
      <c r="D9" s="7">
        <v>300000</v>
      </c>
      <c r="E9" s="7">
        <v>300000</v>
      </c>
      <c r="F9" s="7">
        <v>300000</v>
      </c>
      <c r="G9" s="7">
        <v>300000</v>
      </c>
    </row>
    <row r="10" spans="1:7" s="19" customFormat="1" ht="12.75" customHeight="1">
      <c r="A10" s="36" t="s">
        <v>42</v>
      </c>
      <c r="B10" s="36"/>
      <c r="C10" s="35">
        <f>SUM(C8:C9)</f>
        <v>399468</v>
      </c>
      <c r="D10" s="35">
        <f>SUM(D8:D9)</f>
        <v>450852</v>
      </c>
      <c r="E10" s="35">
        <f>SUM(E8:E9)</f>
        <v>455378</v>
      </c>
      <c r="F10" s="35">
        <f>SUM(F8:F9)</f>
        <v>455378</v>
      </c>
      <c r="G10" s="35">
        <f>SUM(G8:G9)</f>
        <v>455378</v>
      </c>
    </row>
    <row r="11" spans="3:7" ht="12.75" customHeight="1">
      <c r="C11" s="24"/>
      <c r="D11" s="24"/>
      <c r="E11" s="24"/>
      <c r="F11" s="24"/>
      <c r="G11" s="24"/>
    </row>
    <row r="12" spans="1:7" ht="12.75" customHeight="1">
      <c r="A12" s="21" t="s">
        <v>395</v>
      </c>
      <c r="C12" s="24"/>
      <c r="D12" s="24"/>
      <c r="E12" s="24"/>
      <c r="F12" s="24"/>
      <c r="G12" s="24"/>
    </row>
    <row r="13" spans="1:7" ht="12.75" customHeight="1">
      <c r="A13" s="20" t="s">
        <v>396</v>
      </c>
      <c r="B13" s="20" t="s">
        <v>414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s="19" customFormat="1" ht="12.75" customHeight="1">
      <c r="A14" s="36" t="s">
        <v>42</v>
      </c>
      <c r="B14" s="36"/>
      <c r="C14" s="35">
        <f>SUM(C13)</f>
        <v>0</v>
      </c>
      <c r="D14" s="35">
        <f>SUM(D13)</f>
        <v>0</v>
      </c>
      <c r="E14" s="35">
        <f>SUM(E13)</f>
        <v>0</v>
      </c>
      <c r="F14" s="35">
        <f>SUM(F13)</f>
        <v>0</v>
      </c>
      <c r="G14" s="35">
        <f>SUM(G13)</f>
        <v>0</v>
      </c>
    </row>
    <row r="15" spans="3:8" ht="12.75" customHeight="1">
      <c r="C15" s="24"/>
      <c r="D15" s="24"/>
      <c r="E15" s="24"/>
      <c r="F15" s="24"/>
      <c r="G15" s="24"/>
      <c r="H15" s="10"/>
    </row>
    <row r="16" spans="1:8" ht="12.75" customHeight="1">
      <c r="A16" s="21" t="s">
        <v>818</v>
      </c>
      <c r="C16" s="24"/>
      <c r="D16" s="24"/>
      <c r="E16" s="24"/>
      <c r="F16" s="24"/>
      <c r="G16" s="24"/>
      <c r="H16" s="10"/>
    </row>
    <row r="17" spans="1:8" ht="12.75" customHeight="1">
      <c r="A17" s="20" t="s">
        <v>818</v>
      </c>
      <c r="B17" s="20" t="s">
        <v>819</v>
      </c>
      <c r="C17" s="24">
        <v>15217</v>
      </c>
      <c r="D17" s="24">
        <v>197000</v>
      </c>
      <c r="E17" s="24">
        <v>580600</v>
      </c>
      <c r="F17" s="24">
        <v>580600</v>
      </c>
      <c r="G17" s="24">
        <v>580600</v>
      </c>
      <c r="H17" s="10"/>
    </row>
    <row r="18" spans="1:7" ht="12.75" customHeight="1">
      <c r="A18" s="97" t="s">
        <v>42</v>
      </c>
      <c r="B18" s="98"/>
      <c r="C18" s="101">
        <f>SUM(C17)</f>
        <v>15217</v>
      </c>
      <c r="D18" s="101">
        <f>SUM(D17)</f>
        <v>197000</v>
      </c>
      <c r="E18" s="101">
        <f>SUM(E17)</f>
        <v>580600</v>
      </c>
      <c r="F18" s="101">
        <f>SUM(F17)</f>
        <v>580600</v>
      </c>
      <c r="G18" s="101">
        <f>SUM(G17)</f>
        <v>580600</v>
      </c>
    </row>
    <row r="19" spans="1:7" ht="12.75" customHeight="1">
      <c r="A19" s="21" t="s">
        <v>397</v>
      </c>
      <c r="C19" s="24"/>
      <c r="D19" s="24"/>
      <c r="E19" s="24"/>
      <c r="F19" s="24"/>
      <c r="G19" s="24"/>
    </row>
    <row r="20" spans="1:7" ht="12.75" customHeight="1">
      <c r="A20" s="20" t="s">
        <v>39</v>
      </c>
      <c r="B20" s="20" t="s">
        <v>415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12.75" customHeight="1">
      <c r="A21" s="20" t="s">
        <v>40</v>
      </c>
      <c r="B21" s="20" t="s">
        <v>416</v>
      </c>
      <c r="C21" s="7">
        <v>4990</v>
      </c>
      <c r="D21" s="7">
        <v>77000</v>
      </c>
      <c r="E21" s="7">
        <v>0</v>
      </c>
      <c r="F21" s="7">
        <v>0</v>
      </c>
      <c r="G21" s="7">
        <v>0</v>
      </c>
    </row>
    <row r="22" spans="1:7" ht="12.75" customHeight="1">
      <c r="A22" s="20" t="s">
        <v>41</v>
      </c>
      <c r="B22" s="20" t="s">
        <v>417</v>
      </c>
      <c r="C22" s="7">
        <v>40030</v>
      </c>
      <c r="D22" s="7">
        <v>40000</v>
      </c>
      <c r="E22" s="7">
        <v>50000</v>
      </c>
      <c r="F22" s="7">
        <v>50000</v>
      </c>
      <c r="G22" s="7">
        <v>50000</v>
      </c>
    </row>
    <row r="23" spans="1:7" s="19" customFormat="1" ht="12.75" customHeight="1">
      <c r="A23" s="36" t="s">
        <v>42</v>
      </c>
      <c r="B23" s="36"/>
      <c r="C23" s="35">
        <f>SUM(C20:C22)</f>
        <v>45020</v>
      </c>
      <c r="D23" s="35">
        <f>SUM(D20:D22)</f>
        <v>117000</v>
      </c>
      <c r="E23" s="35">
        <f>SUM(E20:E22)</f>
        <v>50000</v>
      </c>
      <c r="F23" s="35">
        <f>SUM(F20:F22)</f>
        <v>50000</v>
      </c>
      <c r="G23" s="35">
        <f>SUM(G20:G22)</f>
        <v>50000</v>
      </c>
    </row>
    <row r="24" spans="3:7" ht="12.75" customHeight="1">
      <c r="C24" s="24"/>
      <c r="D24" s="24"/>
      <c r="E24" s="24"/>
      <c r="F24" s="24"/>
      <c r="G24" s="24"/>
    </row>
    <row r="25" spans="1:7" ht="12.75" customHeight="1">
      <c r="A25" s="21" t="s">
        <v>404</v>
      </c>
      <c r="C25" s="24"/>
      <c r="D25" s="24"/>
      <c r="E25" s="24"/>
      <c r="F25" s="24"/>
      <c r="G25" s="24"/>
    </row>
    <row r="26" spans="1:7" ht="12.75" customHeight="1">
      <c r="A26" s="21" t="s">
        <v>405</v>
      </c>
      <c r="C26" s="7"/>
      <c r="D26" s="24"/>
      <c r="E26" s="24"/>
      <c r="F26" s="24"/>
      <c r="G26" s="24"/>
    </row>
    <row r="27" spans="1:7" ht="12.75" customHeight="1">
      <c r="A27" s="20" t="s">
        <v>39</v>
      </c>
      <c r="B27" s="20" t="s">
        <v>418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ht="12.75" customHeight="1">
      <c r="A28" s="20" t="s">
        <v>41</v>
      </c>
      <c r="B28" s="20" t="s">
        <v>419</v>
      </c>
      <c r="C28" s="7">
        <v>4219</v>
      </c>
      <c r="D28" s="7">
        <v>5000</v>
      </c>
      <c r="E28" s="7">
        <v>5000</v>
      </c>
      <c r="F28" s="7">
        <v>5000</v>
      </c>
      <c r="G28" s="7">
        <v>5000</v>
      </c>
    </row>
    <row r="29" spans="1:7" s="19" customFormat="1" ht="12.75" customHeight="1">
      <c r="A29" s="36" t="s">
        <v>42</v>
      </c>
      <c r="B29" s="36"/>
      <c r="C29" s="35">
        <f>SUM(C27:C28)</f>
        <v>4219</v>
      </c>
      <c r="D29" s="35">
        <f>SUM(D27:D28)</f>
        <v>5000</v>
      </c>
      <c r="E29" s="35">
        <f>SUM(E27:E28)</f>
        <v>5000</v>
      </c>
      <c r="F29" s="35">
        <f>SUM(F27:F28)</f>
        <v>5000</v>
      </c>
      <c r="G29" s="35">
        <f>SUM(G27:G28)</f>
        <v>5000</v>
      </c>
    </row>
    <row r="30" spans="3:7" ht="12.75" customHeight="1">
      <c r="C30" s="24"/>
      <c r="D30" s="24"/>
      <c r="E30" s="24"/>
      <c r="F30" s="24"/>
      <c r="G30" s="24"/>
    </row>
    <row r="31" spans="1:7" ht="12.75" customHeight="1">
      <c r="A31" s="21" t="s">
        <v>407</v>
      </c>
      <c r="C31" s="24"/>
      <c r="D31" s="24"/>
      <c r="E31" s="24"/>
      <c r="F31" s="24"/>
      <c r="G31" s="24"/>
    </row>
    <row r="32" spans="1:7" ht="12.75" customHeight="1">
      <c r="A32" s="21" t="s">
        <v>406</v>
      </c>
      <c r="C32" s="24"/>
      <c r="D32" s="24"/>
      <c r="E32" s="24"/>
      <c r="F32" s="24"/>
      <c r="G32" s="24"/>
    </row>
    <row r="33" spans="1:7" ht="12.75" customHeight="1">
      <c r="A33" s="20" t="s">
        <v>39</v>
      </c>
      <c r="B33" s="20" t="s">
        <v>420</v>
      </c>
      <c r="C33" s="7">
        <v>66335</v>
      </c>
      <c r="D33" s="7">
        <v>136897</v>
      </c>
      <c r="E33" s="7">
        <v>141004</v>
      </c>
      <c r="F33" s="7">
        <v>141004</v>
      </c>
      <c r="G33" s="7">
        <v>141004</v>
      </c>
    </row>
    <row r="34" spans="1:7" ht="12.75" customHeight="1">
      <c r="A34" s="20" t="s">
        <v>41</v>
      </c>
      <c r="B34" s="20" t="s">
        <v>421</v>
      </c>
      <c r="C34" s="7">
        <v>110800</v>
      </c>
      <c r="D34" s="7">
        <v>140000</v>
      </c>
      <c r="E34" s="7">
        <v>140000</v>
      </c>
      <c r="F34" s="7">
        <v>140000</v>
      </c>
      <c r="G34" s="7">
        <v>140000</v>
      </c>
    </row>
    <row r="35" spans="1:7" s="19" customFormat="1" ht="12.75" customHeight="1">
      <c r="A35" s="36" t="s">
        <v>42</v>
      </c>
      <c r="B35" s="36"/>
      <c r="C35" s="35">
        <f>SUM(C33:C34)</f>
        <v>177135</v>
      </c>
      <c r="D35" s="35">
        <f>SUM(D33:D34)</f>
        <v>276897</v>
      </c>
      <c r="E35" s="35">
        <f>SUM(E33:E34)</f>
        <v>281004</v>
      </c>
      <c r="F35" s="35">
        <f>SUM(F33:F34)</f>
        <v>281004</v>
      </c>
      <c r="G35" s="35">
        <f>SUM(G33:G34)</f>
        <v>281004</v>
      </c>
    </row>
    <row r="36" spans="3:7" ht="12.75" customHeight="1">
      <c r="C36" s="24"/>
      <c r="D36" s="24"/>
      <c r="E36" s="24"/>
      <c r="F36" s="24"/>
      <c r="G36" s="24"/>
    </row>
    <row r="37" spans="1:7" ht="12.75" customHeight="1">
      <c r="A37" s="21" t="s">
        <v>408</v>
      </c>
      <c r="C37" s="24"/>
      <c r="D37" s="24"/>
      <c r="E37" s="24"/>
      <c r="F37" s="24"/>
      <c r="G37" s="24"/>
    </row>
    <row r="38" spans="1:7" ht="12.75" customHeight="1">
      <c r="A38" s="21" t="s">
        <v>409</v>
      </c>
      <c r="C38" s="24"/>
      <c r="D38" s="24"/>
      <c r="E38" s="24"/>
      <c r="F38" s="24"/>
      <c r="G38" s="24"/>
    </row>
    <row r="39" spans="1:7" ht="12.75" customHeight="1">
      <c r="A39" s="20" t="s">
        <v>39</v>
      </c>
      <c r="B39" s="20" t="s">
        <v>423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ht="12.75" customHeight="1">
      <c r="A40" s="20" t="s">
        <v>41</v>
      </c>
      <c r="B40" s="20" t="s">
        <v>422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s="19" customFormat="1" ht="12.75" customHeight="1">
      <c r="A41" s="36" t="s">
        <v>42</v>
      </c>
      <c r="B41" s="36"/>
      <c r="C41" s="35">
        <f>SUM(C39:C40)</f>
        <v>0</v>
      </c>
      <c r="D41" s="35">
        <f>SUM(D39:D40)</f>
        <v>0</v>
      </c>
      <c r="E41" s="35">
        <f>SUM(E39:E40)</f>
        <v>0</v>
      </c>
      <c r="F41" s="35">
        <f>SUM(F39:F40)</f>
        <v>0</v>
      </c>
      <c r="G41" s="35">
        <f>SUM(G39:G40)</f>
        <v>0</v>
      </c>
    </row>
    <row r="42" spans="3:7" ht="12.75" customHeight="1">
      <c r="C42" s="24"/>
      <c r="D42" s="24"/>
      <c r="E42" s="24"/>
      <c r="F42" s="24"/>
      <c r="G42" s="24"/>
    </row>
    <row r="43" spans="1:7" ht="12.75" customHeight="1">
      <c r="A43" s="21" t="s">
        <v>159</v>
      </c>
      <c r="C43" s="24"/>
      <c r="D43" s="24"/>
      <c r="E43" s="24"/>
      <c r="F43" s="24"/>
      <c r="G43" s="24"/>
    </row>
    <row r="44" spans="1:7" ht="12.75" customHeight="1">
      <c r="A44" s="20" t="s">
        <v>345</v>
      </c>
      <c r="B44" s="20" t="s">
        <v>424</v>
      </c>
      <c r="C44" s="7">
        <v>14291</v>
      </c>
      <c r="D44" s="7">
        <v>19000</v>
      </c>
      <c r="E44" s="7">
        <v>17500</v>
      </c>
      <c r="F44" s="7">
        <v>17500</v>
      </c>
      <c r="G44" s="7">
        <v>17500</v>
      </c>
    </row>
    <row r="45" spans="1:7" ht="12.75" customHeight="1">
      <c r="A45" s="20" t="s">
        <v>161</v>
      </c>
      <c r="B45" s="20" t="s">
        <v>425</v>
      </c>
      <c r="C45" s="7">
        <v>14265</v>
      </c>
      <c r="D45" s="7">
        <v>22013</v>
      </c>
      <c r="E45" s="7">
        <v>22674</v>
      </c>
      <c r="F45" s="7">
        <v>22674</v>
      </c>
      <c r="G45" s="7">
        <v>22674</v>
      </c>
    </row>
    <row r="46" spans="1:7" ht="12.75" customHeight="1">
      <c r="A46" s="20" t="s">
        <v>344</v>
      </c>
      <c r="B46" s="20" t="s">
        <v>426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ht="12.75" customHeight="1">
      <c r="A47" s="20" t="s">
        <v>163</v>
      </c>
      <c r="B47" s="20" t="s">
        <v>427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ht="12.75" customHeight="1">
      <c r="A48" s="20" t="s">
        <v>410</v>
      </c>
      <c r="B48" s="20" t="s">
        <v>428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12.75" customHeight="1">
      <c r="A49" s="20" t="s">
        <v>346</v>
      </c>
      <c r="B49" s="20" t="s">
        <v>429</v>
      </c>
      <c r="C49" s="7">
        <v>91</v>
      </c>
      <c r="D49" s="7">
        <v>171</v>
      </c>
      <c r="E49" s="7">
        <v>171</v>
      </c>
      <c r="F49" s="7">
        <v>171</v>
      </c>
      <c r="G49" s="7">
        <v>171</v>
      </c>
    </row>
    <row r="50" spans="1:7" ht="12.75" customHeight="1">
      <c r="A50" s="20" t="s">
        <v>347</v>
      </c>
      <c r="C50" s="7"/>
      <c r="D50" s="7"/>
      <c r="E50" s="7"/>
      <c r="F50" s="7"/>
      <c r="G50" s="7"/>
    </row>
    <row r="51" spans="1:7" ht="12.75" customHeight="1">
      <c r="A51" s="20" t="s">
        <v>411</v>
      </c>
      <c r="B51" s="20" t="s">
        <v>430</v>
      </c>
      <c r="C51" s="7">
        <v>43010</v>
      </c>
      <c r="D51" s="7">
        <v>79550</v>
      </c>
      <c r="E51" s="7">
        <v>95460</v>
      </c>
      <c r="F51" s="7">
        <v>95460</v>
      </c>
      <c r="G51" s="7">
        <v>95460</v>
      </c>
    </row>
    <row r="52" spans="1:7" s="19" customFormat="1" ht="12.75" customHeight="1">
      <c r="A52" s="36" t="s">
        <v>42</v>
      </c>
      <c r="B52" s="36"/>
      <c r="C52" s="35">
        <f>SUM(C44:C51)</f>
        <v>71657</v>
      </c>
      <c r="D52" s="35">
        <f>SUM(D44:D51)</f>
        <v>120734</v>
      </c>
      <c r="E52" s="35">
        <f>SUM(E44:E51)</f>
        <v>135805</v>
      </c>
      <c r="F52" s="35">
        <f>SUM(F44:F51)</f>
        <v>135805</v>
      </c>
      <c r="G52" s="35">
        <f>SUM(G44:G51)</f>
        <v>135805</v>
      </c>
    </row>
    <row r="53" spans="3:7" s="19" customFormat="1" ht="12.75" customHeight="1">
      <c r="C53" s="8"/>
      <c r="D53" s="8"/>
      <c r="E53" s="8"/>
      <c r="F53" s="8"/>
      <c r="G53" s="8"/>
    </row>
    <row r="54" spans="3:7" s="19" customFormat="1" ht="12.75" customHeight="1">
      <c r="C54" s="8"/>
      <c r="D54" s="8"/>
      <c r="E54" s="8"/>
      <c r="F54" s="8"/>
      <c r="G54" s="8"/>
    </row>
    <row r="55" spans="3:7" s="19" customFormat="1" ht="12.75" customHeight="1">
      <c r="C55" s="8"/>
      <c r="D55" s="8"/>
      <c r="E55" s="8"/>
      <c r="F55" s="8"/>
      <c r="G55" s="8"/>
    </row>
    <row r="56" spans="3:7" s="19" customFormat="1" ht="12.75" customHeight="1">
      <c r="C56" s="8"/>
      <c r="D56" s="8"/>
      <c r="E56" s="8"/>
      <c r="F56" s="8"/>
      <c r="G56" s="8"/>
    </row>
    <row r="57" spans="3:7" s="19" customFormat="1" ht="12.75" customHeight="1">
      <c r="C57" s="8"/>
      <c r="D57" s="8"/>
      <c r="E57" s="8"/>
      <c r="F57" s="8"/>
      <c r="G57" s="8"/>
    </row>
    <row r="58" spans="3:7" s="19" customFormat="1" ht="12.75" customHeight="1">
      <c r="C58" s="8"/>
      <c r="D58" s="8"/>
      <c r="E58" s="8"/>
      <c r="F58" s="8"/>
      <c r="G58" s="8"/>
    </row>
    <row r="59" spans="1:7" ht="12.75" customHeight="1">
      <c r="A59" s="26"/>
      <c r="B59" s="26"/>
      <c r="C59" s="27"/>
      <c r="D59" s="59" t="s">
        <v>744</v>
      </c>
      <c r="E59" s="27"/>
      <c r="F59" s="27"/>
      <c r="G59" s="27"/>
    </row>
    <row r="60" spans="1:7" ht="12.75" customHeight="1">
      <c r="A60" s="19"/>
      <c r="B60" s="19"/>
      <c r="C60" s="19"/>
      <c r="D60" s="19" t="s">
        <v>33</v>
      </c>
      <c r="E60" s="19" t="s">
        <v>59</v>
      </c>
      <c r="F60" s="19"/>
      <c r="G60" s="19"/>
    </row>
    <row r="61" spans="1:7" ht="12.75" customHeight="1">
      <c r="A61" s="19"/>
      <c r="B61" s="19"/>
      <c r="C61" s="19" t="s">
        <v>153</v>
      </c>
      <c r="D61" s="19" t="s">
        <v>34</v>
      </c>
      <c r="E61" s="19" t="s">
        <v>36</v>
      </c>
      <c r="F61" s="19" t="s">
        <v>37</v>
      </c>
      <c r="G61" s="19"/>
    </row>
    <row r="62" spans="1:7" ht="12.75" customHeight="1">
      <c r="A62" s="19"/>
      <c r="B62" s="19"/>
      <c r="C62" s="19" t="s">
        <v>32</v>
      </c>
      <c r="D62" s="19" t="s">
        <v>35</v>
      </c>
      <c r="E62" s="19" t="s">
        <v>33</v>
      </c>
      <c r="F62" s="19" t="s">
        <v>33</v>
      </c>
      <c r="G62" s="19" t="s">
        <v>38</v>
      </c>
    </row>
    <row r="63" spans="1:7" ht="12.75" customHeight="1">
      <c r="A63" s="19" t="s">
        <v>152</v>
      </c>
      <c r="B63" s="19" t="s">
        <v>0</v>
      </c>
      <c r="C63" s="19">
        <v>2008</v>
      </c>
      <c r="D63" s="19">
        <v>2009</v>
      </c>
      <c r="E63" s="19">
        <v>2010</v>
      </c>
      <c r="F63" s="19">
        <v>2010</v>
      </c>
      <c r="G63" s="19">
        <v>2010</v>
      </c>
    </row>
    <row r="65" ht="12.75" customHeight="1">
      <c r="A65" s="21" t="s">
        <v>181</v>
      </c>
    </row>
    <row r="66" spans="1:7" ht="12.75" customHeight="1">
      <c r="A66" s="20" t="s">
        <v>182</v>
      </c>
      <c r="B66" s="20" t="s">
        <v>436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ht="12.75" customHeight="1">
      <c r="A67" s="20" t="s">
        <v>183</v>
      </c>
      <c r="B67" s="20" t="s">
        <v>437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ht="12.75" customHeight="1">
      <c r="A68" s="20" t="s">
        <v>184</v>
      </c>
      <c r="B68" s="20" t="s">
        <v>438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ht="12.75" customHeight="1">
      <c r="A69" s="20" t="s">
        <v>185</v>
      </c>
      <c r="B69" s="20" t="s">
        <v>439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ht="12.75" customHeight="1">
      <c r="A70" s="20" t="s">
        <v>186</v>
      </c>
      <c r="B70" s="20" t="s">
        <v>440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ht="12.75" customHeight="1">
      <c r="A71" s="20" t="s">
        <v>187</v>
      </c>
      <c r="B71" s="20" t="s">
        <v>442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ht="12.75" customHeight="1">
      <c r="A72" s="20" t="s">
        <v>188</v>
      </c>
      <c r="B72" s="20" t="s">
        <v>441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ht="12.75" customHeight="1">
      <c r="A73" s="20" t="s">
        <v>189</v>
      </c>
      <c r="C73" s="7"/>
      <c r="D73" s="7"/>
      <c r="E73" s="7"/>
      <c r="F73" s="7"/>
      <c r="G73" s="7"/>
    </row>
    <row r="74" spans="1:7" ht="12.75" customHeight="1">
      <c r="A74" s="20" t="s">
        <v>431</v>
      </c>
      <c r="B74" s="20" t="s">
        <v>443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s="19" customFormat="1" ht="12.75" customHeight="1">
      <c r="A75" s="36" t="s">
        <v>42</v>
      </c>
      <c r="B75" s="36"/>
      <c r="C75" s="35">
        <f>SUM(C66:C74)</f>
        <v>0</v>
      </c>
      <c r="D75" s="35">
        <f>SUM(D66:D74)</f>
        <v>0</v>
      </c>
      <c r="E75" s="35">
        <f>SUM(E66:E74)</f>
        <v>0</v>
      </c>
      <c r="F75" s="35">
        <f>SUM(F66:F74)</f>
        <v>0</v>
      </c>
      <c r="G75" s="35">
        <f>SUM(G66:G74)</f>
        <v>0</v>
      </c>
    </row>
    <row r="76" spans="3:7" ht="12.75" customHeight="1">
      <c r="C76" s="24"/>
      <c r="D76" s="24"/>
      <c r="E76" s="24"/>
      <c r="F76" s="24"/>
      <c r="G76" s="24"/>
    </row>
    <row r="77" spans="1:7" ht="12.75" customHeight="1">
      <c r="A77" s="21" t="s">
        <v>192</v>
      </c>
      <c r="C77" s="24"/>
      <c r="D77" s="24"/>
      <c r="E77" s="24"/>
      <c r="F77" s="24"/>
      <c r="G77" s="24"/>
    </row>
    <row r="78" spans="1:7" ht="12.75" customHeight="1">
      <c r="A78" s="20" t="s">
        <v>182</v>
      </c>
      <c r="B78" s="20" t="s">
        <v>444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ht="12.75" customHeight="1">
      <c r="A79" s="20" t="s">
        <v>183</v>
      </c>
      <c r="B79" s="20" t="s">
        <v>445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1:7" ht="12.75" customHeight="1">
      <c r="A80" s="20" t="s">
        <v>184</v>
      </c>
      <c r="B80" s="20" t="s">
        <v>446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ht="12.75" customHeight="1">
      <c r="A81" s="20" t="s">
        <v>185</v>
      </c>
      <c r="B81" s="20" t="s">
        <v>447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ht="12.75" customHeight="1">
      <c r="A82" s="20" t="s">
        <v>186</v>
      </c>
      <c r="B82" s="20" t="s">
        <v>448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ht="12.75" customHeight="1">
      <c r="A83" s="20" t="s">
        <v>187</v>
      </c>
      <c r="B83" s="20" t="s">
        <v>449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</row>
    <row r="84" spans="1:7" ht="12.75" customHeight="1">
      <c r="A84" s="20" t="s">
        <v>188</v>
      </c>
      <c r="B84" s="20" t="s">
        <v>450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</row>
    <row r="85" spans="1:7" ht="12.75" customHeight="1">
      <c r="A85" s="20" t="s">
        <v>189</v>
      </c>
      <c r="C85" s="7"/>
      <c r="D85" s="7"/>
      <c r="E85" s="7"/>
      <c r="F85" s="7"/>
      <c r="G85" s="7"/>
    </row>
    <row r="86" spans="1:7" ht="12.75" customHeight="1">
      <c r="A86" s="20" t="s">
        <v>431</v>
      </c>
      <c r="B86" s="20" t="s">
        <v>451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s="19" customFormat="1" ht="12.75" customHeight="1">
      <c r="A87" s="36" t="s">
        <v>42</v>
      </c>
      <c r="B87" s="36"/>
      <c r="C87" s="35">
        <f>SUM(C78:C86)</f>
        <v>0</v>
      </c>
      <c r="D87" s="35">
        <f>SUM(D78:D86)</f>
        <v>0</v>
      </c>
      <c r="E87" s="35">
        <f>SUM(E78:E86)</f>
        <v>0</v>
      </c>
      <c r="F87" s="35">
        <f>SUM(F78:F86)</f>
        <v>0</v>
      </c>
      <c r="G87" s="35">
        <f>SUM(G78:G86)</f>
        <v>0</v>
      </c>
    </row>
    <row r="88" spans="3:7" ht="12.75" customHeight="1">
      <c r="C88" s="24"/>
      <c r="D88" s="24"/>
      <c r="E88" s="24"/>
      <c r="F88" s="24"/>
      <c r="G88" s="24"/>
    </row>
    <row r="89" spans="1:7" ht="12.75" customHeight="1">
      <c r="A89" s="21" t="s">
        <v>193</v>
      </c>
      <c r="C89" s="24"/>
      <c r="D89" s="24"/>
      <c r="E89" s="24"/>
      <c r="F89" s="24"/>
      <c r="G89" s="24"/>
    </row>
    <row r="90" spans="1:7" ht="12.75" customHeight="1">
      <c r="A90" s="21" t="s">
        <v>452</v>
      </c>
      <c r="C90" s="24"/>
      <c r="D90" s="24"/>
      <c r="E90" s="24"/>
      <c r="F90" s="24"/>
      <c r="G90" s="24"/>
    </row>
    <row r="91" spans="1:7" ht="12.75" customHeight="1">
      <c r="A91" s="20" t="s">
        <v>432</v>
      </c>
      <c r="B91" s="20" t="s">
        <v>453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s="21" customFormat="1" ht="12.75" customHeight="1">
      <c r="A92" s="21" t="s">
        <v>433</v>
      </c>
      <c r="C92" s="8"/>
      <c r="D92" s="8"/>
      <c r="E92" s="8"/>
      <c r="F92" s="8"/>
      <c r="G92" s="8"/>
    </row>
    <row r="93" spans="3:7" ht="12.75" customHeight="1">
      <c r="C93" s="24"/>
      <c r="D93" s="24"/>
      <c r="E93" s="24"/>
      <c r="F93" s="24"/>
      <c r="G93" s="24"/>
    </row>
    <row r="94" spans="1:7" ht="12.75" customHeight="1">
      <c r="A94" s="21" t="s">
        <v>198</v>
      </c>
      <c r="C94" s="24"/>
      <c r="D94" s="24"/>
      <c r="E94" s="24"/>
      <c r="F94" s="24"/>
      <c r="G94" s="24"/>
    </row>
    <row r="95" spans="1:7" ht="12.75" customHeight="1">
      <c r="A95" s="20" t="s">
        <v>434</v>
      </c>
      <c r="B95" s="20" t="s">
        <v>454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3:7" ht="12.75" customHeight="1">
      <c r="C96" s="24"/>
      <c r="D96" s="24"/>
      <c r="E96" s="24"/>
      <c r="F96" s="24"/>
      <c r="G96" s="24"/>
    </row>
    <row r="97" spans="1:7" ht="12.75" customHeight="1">
      <c r="A97" s="37" t="s">
        <v>200</v>
      </c>
      <c r="C97" s="24"/>
      <c r="D97" s="24"/>
      <c r="E97" s="24"/>
      <c r="F97" s="24"/>
      <c r="G97" s="24"/>
    </row>
    <row r="98" spans="1:7" s="21" customFormat="1" ht="12.75" customHeight="1">
      <c r="A98" s="37" t="s">
        <v>435</v>
      </c>
      <c r="B98" s="37"/>
      <c r="C98" s="35">
        <f>SUM(C95,C91,C87,C75,C52,C41,C35,C29,C23,C18,C14,C10)</f>
        <v>712716</v>
      </c>
      <c r="D98" s="35">
        <f>SUM(D95,D91,D87,D75,D52,D41,D35,D29,D23,D18,D14,D10)</f>
        <v>1167483</v>
      </c>
      <c r="E98" s="35">
        <f>SUM(E95,E91,E87,E75,E52,E41,E35,E29,E23,E18,,E14,E10)</f>
        <v>1507787</v>
      </c>
      <c r="F98" s="35">
        <f>SUM(F95,F91,F87,F75,F52,F41,F35,F29,F23,F18,F14,F10)</f>
        <v>1507787</v>
      </c>
      <c r="G98" s="35">
        <f>SUM(G95,G91,G87,G75,G52,G41,G35,G29,G23,G17,G14,G10)</f>
        <v>1507787</v>
      </c>
    </row>
    <row r="116" ht="12.75" customHeight="1">
      <c r="D116" s="58" t="s">
        <v>745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scale="96" r:id="rId1"/>
  <headerFooter alignWithMargins="0">
    <oddHeader>&amp;C&amp;12Highway Appropriations - Outside Village</oddHeader>
  </headerFooter>
  <rowBreaks count="1" manualBreakCount="1"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8">
      <selection activeCell="G59" sqref="G59"/>
    </sheetView>
  </sheetViews>
  <sheetFormatPr defaultColWidth="9.140625" defaultRowHeight="12.75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="19" customFormat="1" ht="12.75" customHeight="1"/>
    <row r="6" s="19" customFormat="1" ht="12.75" customHeight="1">
      <c r="A6" s="32" t="s">
        <v>378</v>
      </c>
    </row>
    <row r="7" spans="1:7" ht="12.75" customHeight="1">
      <c r="A7" s="20" t="s">
        <v>379</v>
      </c>
      <c r="C7" s="7" t="s">
        <v>661</v>
      </c>
      <c r="D7" s="7" t="s">
        <v>661</v>
      </c>
      <c r="E7" s="7" t="s">
        <v>661</v>
      </c>
      <c r="F7" s="24"/>
      <c r="G7" s="24"/>
    </row>
    <row r="8" spans="1:7" ht="12.75" customHeight="1">
      <c r="A8" s="20" t="s">
        <v>380</v>
      </c>
      <c r="B8" s="20" t="s">
        <v>455</v>
      </c>
      <c r="C8" s="7">
        <v>401104</v>
      </c>
      <c r="D8" s="7">
        <v>350000</v>
      </c>
      <c r="E8" s="7">
        <v>325000</v>
      </c>
      <c r="F8" s="7">
        <v>325000</v>
      </c>
      <c r="G8" s="7">
        <v>325000</v>
      </c>
    </row>
    <row r="9" spans="1:7" ht="12.75" customHeight="1">
      <c r="A9" s="20" t="s">
        <v>399</v>
      </c>
      <c r="B9" s="20" t="s">
        <v>690</v>
      </c>
      <c r="C9" s="7">
        <v>236946</v>
      </c>
      <c r="D9" s="7">
        <v>110500</v>
      </c>
      <c r="E9" s="7">
        <v>129478</v>
      </c>
      <c r="F9" s="7">
        <v>129478</v>
      </c>
      <c r="G9" s="7">
        <v>129478</v>
      </c>
    </row>
    <row r="10" spans="1:7" ht="12.75" customHeight="1">
      <c r="A10" s="20" t="s">
        <v>300</v>
      </c>
      <c r="B10" s="20" t="s">
        <v>456</v>
      </c>
      <c r="C10" s="7">
        <v>18669</v>
      </c>
      <c r="D10" s="7">
        <v>20000</v>
      </c>
      <c r="E10" s="7">
        <v>10000</v>
      </c>
      <c r="F10" s="7">
        <v>10000</v>
      </c>
      <c r="G10" s="7">
        <v>10000</v>
      </c>
    </row>
    <row r="11" spans="1:7" ht="12.75" customHeight="1">
      <c r="A11" s="20" t="s">
        <v>400</v>
      </c>
      <c r="C11" s="24"/>
      <c r="D11" s="24"/>
      <c r="E11" s="7"/>
      <c r="F11" s="7"/>
      <c r="G11" s="7"/>
    </row>
    <row r="12" spans="1:7" ht="12.75" customHeight="1">
      <c r="A12" s="20" t="s">
        <v>284</v>
      </c>
      <c r="B12" s="20" t="s">
        <v>457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ht="12.75" customHeight="1">
      <c r="A13" s="20" t="s">
        <v>691</v>
      </c>
      <c r="B13" s="20" t="s">
        <v>692</v>
      </c>
      <c r="C13" s="7">
        <v>900</v>
      </c>
      <c r="D13" s="7">
        <v>6000</v>
      </c>
      <c r="E13" s="7">
        <v>6000</v>
      </c>
      <c r="F13" s="7">
        <v>6000</v>
      </c>
      <c r="G13" s="7">
        <v>6000</v>
      </c>
    </row>
    <row r="14" spans="1:7" ht="12.75" customHeight="1">
      <c r="A14" s="20" t="s">
        <v>255</v>
      </c>
      <c r="B14" s="20" t="s">
        <v>458</v>
      </c>
      <c r="C14" s="7">
        <v>0</v>
      </c>
      <c r="D14" s="7">
        <v>5000</v>
      </c>
      <c r="E14" s="7">
        <v>15000</v>
      </c>
      <c r="F14" s="7">
        <v>15000</v>
      </c>
      <c r="G14" s="7">
        <v>15000</v>
      </c>
    </row>
    <row r="15" spans="1:7" ht="12.75" customHeight="1">
      <c r="A15" s="20" t="s">
        <v>401</v>
      </c>
      <c r="C15" s="24"/>
      <c r="D15" s="24"/>
      <c r="E15" s="7"/>
      <c r="F15" s="7"/>
      <c r="G15" s="7"/>
    </row>
    <row r="16" spans="1:7" ht="12.75" customHeight="1">
      <c r="A16" s="10" t="s">
        <v>693</v>
      </c>
      <c r="B16" s="10" t="s">
        <v>694</v>
      </c>
      <c r="C16" s="7">
        <v>16456</v>
      </c>
      <c r="D16" s="7">
        <v>11000</v>
      </c>
      <c r="E16" s="7">
        <v>11000</v>
      </c>
      <c r="F16" s="7">
        <v>11000</v>
      </c>
      <c r="G16" s="7">
        <v>11000</v>
      </c>
    </row>
    <row r="17" spans="3:7" ht="12.75" customHeight="1">
      <c r="C17" s="24"/>
      <c r="D17" s="24"/>
      <c r="E17" s="7"/>
      <c r="F17" s="7"/>
      <c r="G17" s="7"/>
    </row>
    <row r="18" spans="1:7" s="21" customFormat="1" ht="12.75" customHeight="1">
      <c r="A18" s="21" t="s">
        <v>256</v>
      </c>
      <c r="C18" s="8"/>
      <c r="D18" s="8"/>
      <c r="E18" s="7"/>
      <c r="F18" s="7"/>
      <c r="G18" s="7"/>
    </row>
    <row r="19" spans="1:7" ht="12.75" customHeight="1">
      <c r="A19" s="20" t="s">
        <v>402</v>
      </c>
      <c r="B19" s="20" t="s">
        <v>459</v>
      </c>
      <c r="C19" s="7">
        <v>69836</v>
      </c>
      <c r="D19" s="7">
        <v>56323</v>
      </c>
      <c r="E19" s="7">
        <v>69816.1</v>
      </c>
      <c r="F19" s="7">
        <v>69816.1</v>
      </c>
      <c r="G19" s="7">
        <v>69816.1</v>
      </c>
    </row>
    <row r="20" spans="1:7" ht="12.75" customHeight="1">
      <c r="A20" s="20" t="s">
        <v>693</v>
      </c>
      <c r="B20" s="20" t="s">
        <v>820</v>
      </c>
      <c r="C20" s="7">
        <v>0</v>
      </c>
      <c r="D20" s="7">
        <v>29550</v>
      </c>
      <c r="E20" s="7">
        <v>87090</v>
      </c>
      <c r="F20" s="7">
        <v>87090</v>
      </c>
      <c r="G20" s="7">
        <v>87090</v>
      </c>
    </row>
    <row r="21" spans="3:7" ht="12.75" customHeight="1">
      <c r="C21" s="24"/>
      <c r="D21" s="24"/>
      <c r="E21" s="7"/>
      <c r="F21" s="7"/>
      <c r="G21" s="7"/>
    </row>
    <row r="22" spans="1:7" s="21" customFormat="1" ht="12.75" customHeight="1">
      <c r="A22" s="21" t="s">
        <v>403</v>
      </c>
      <c r="C22" s="8"/>
      <c r="D22" s="8"/>
      <c r="E22" s="7"/>
      <c r="F22" s="7"/>
      <c r="G22" s="7"/>
    </row>
    <row r="23" spans="1:7" ht="12.75" customHeight="1">
      <c r="A23" s="10" t="s">
        <v>821</v>
      </c>
      <c r="B23" s="10" t="s">
        <v>822</v>
      </c>
      <c r="C23" s="7">
        <v>0</v>
      </c>
      <c r="D23" s="7">
        <v>157600</v>
      </c>
      <c r="E23" s="7">
        <v>464480</v>
      </c>
      <c r="F23" s="7">
        <v>464480</v>
      </c>
      <c r="G23" s="7">
        <v>464480</v>
      </c>
    </row>
    <row r="24" spans="1:7" ht="12.75" customHeight="1">
      <c r="A24" s="10" t="s">
        <v>111</v>
      </c>
      <c r="B24" s="10" t="s">
        <v>460</v>
      </c>
      <c r="C24" s="7"/>
      <c r="D24" s="7"/>
      <c r="E24" s="7"/>
      <c r="F24" s="7"/>
      <c r="G24" s="7"/>
    </row>
    <row r="25" spans="3:7" ht="12.75" customHeight="1">
      <c r="C25" s="24"/>
      <c r="D25" s="24"/>
      <c r="E25" s="7"/>
      <c r="F25" s="24"/>
      <c r="G25" s="24"/>
    </row>
    <row r="26" spans="1:7" s="21" customFormat="1" ht="12.75" customHeight="1">
      <c r="A26" s="21" t="s">
        <v>193</v>
      </c>
      <c r="B26" s="20" t="s">
        <v>461</v>
      </c>
      <c r="C26" s="13"/>
      <c r="D26" s="13"/>
      <c r="E26" s="7"/>
      <c r="F26" s="13"/>
      <c r="G26" s="13"/>
    </row>
    <row r="27" spans="3:7" ht="12.75" customHeight="1">
      <c r="C27" s="24"/>
      <c r="D27" s="24"/>
      <c r="E27" s="24"/>
      <c r="F27" s="24"/>
      <c r="G27" s="24"/>
    </row>
    <row r="28" spans="1:7" s="21" customFormat="1" ht="12.75" customHeight="1">
      <c r="A28" s="36" t="s">
        <v>262</v>
      </c>
      <c r="B28" s="37"/>
      <c r="C28" s="35">
        <f>SUM(C7:C16,C19,C23:C24,C26)</f>
        <v>743911</v>
      </c>
      <c r="D28" s="35">
        <f>SUM(D7:D16,D19,D23:D24,D26)</f>
        <v>716423</v>
      </c>
      <c r="E28" s="35">
        <f>SUM(E7:E16,E19,E20:E23:E24,E26)</f>
        <v>1117864.1</v>
      </c>
      <c r="F28" s="35">
        <f>SUM(F8:F9,F10,F13,F14,F16,F19,F20,F23:F24,F26)</f>
        <v>1117864.1</v>
      </c>
      <c r="G28" s="35">
        <f>SUM(G8,G9,G10,G13,G14,G20,G16,G19,G23:G24,G26)</f>
        <v>1117864.1</v>
      </c>
    </row>
    <row r="29" spans="1:7" s="22" customFormat="1" ht="12.75" customHeight="1">
      <c r="A29" s="23" t="s">
        <v>695</v>
      </c>
      <c r="B29" s="23" t="s">
        <v>696</v>
      </c>
      <c r="C29" s="103">
        <v>22593</v>
      </c>
      <c r="D29" s="103">
        <v>19278</v>
      </c>
      <c r="E29" s="103">
        <v>19621.84</v>
      </c>
      <c r="F29" s="7">
        <v>19621.84</v>
      </c>
      <c r="G29" s="7">
        <v>19621.84</v>
      </c>
    </row>
    <row r="30" spans="1:7" ht="11.25">
      <c r="A30" s="20" t="s">
        <v>809</v>
      </c>
      <c r="B30" s="20" t="s">
        <v>814</v>
      </c>
      <c r="C30" s="74">
        <v>110500</v>
      </c>
      <c r="D30" s="74">
        <v>110500</v>
      </c>
      <c r="E30" s="74">
        <v>110500</v>
      </c>
      <c r="F30" s="24">
        <v>110500</v>
      </c>
      <c r="G30" s="24">
        <v>110500</v>
      </c>
    </row>
    <row r="31" spans="1:7" s="37" customFormat="1" ht="12.75" customHeight="1">
      <c r="A31" s="36" t="s">
        <v>766</v>
      </c>
      <c r="C31" s="35">
        <f>SUM(C29+C30)</f>
        <v>133093</v>
      </c>
      <c r="D31" s="35">
        <f>SUM(D29+D30)</f>
        <v>129778</v>
      </c>
      <c r="E31" s="35">
        <f>SUM(E29+E30)</f>
        <v>130121.84</v>
      </c>
      <c r="F31" s="35">
        <f>SUM(F29+F30)</f>
        <v>130121.84</v>
      </c>
      <c r="G31" s="35">
        <f>SUM(G29+G30)</f>
        <v>130121.84</v>
      </c>
    </row>
    <row r="32" spans="1:7" s="38" customFormat="1" ht="12.75" customHeight="1">
      <c r="A32" s="40"/>
      <c r="C32" s="51"/>
      <c r="D32" s="51"/>
      <c r="E32" s="51"/>
      <c r="F32" s="51"/>
      <c r="G32" s="51"/>
    </row>
    <row r="33" spans="1:7" s="37" customFormat="1" ht="12.75" customHeight="1">
      <c r="A33" s="36" t="s">
        <v>467</v>
      </c>
      <c r="C33" s="35">
        <f>SUM(C28+C31)</f>
        <v>877004</v>
      </c>
      <c r="D33" s="35">
        <f>SUM(D28+D31)</f>
        <v>846201</v>
      </c>
      <c r="E33" s="35">
        <f>SUM(E28+E31)</f>
        <v>1247985.9400000002</v>
      </c>
      <c r="F33" s="35">
        <f>SUM(F28+F31)</f>
        <v>1247985.9400000002</v>
      </c>
      <c r="G33" s="35">
        <f>SUM(G28+G31)</f>
        <v>1247985.9400000002</v>
      </c>
    </row>
    <row r="34" spans="1:7" s="38" customFormat="1" ht="12.75" customHeight="1">
      <c r="A34" s="40"/>
      <c r="C34" s="51"/>
      <c r="D34" s="51"/>
      <c r="E34" s="51"/>
      <c r="F34" s="51"/>
      <c r="G34" s="51"/>
    </row>
    <row r="35" spans="1:7" s="38" customFormat="1" ht="12.75" customHeight="1">
      <c r="A35" s="40"/>
      <c r="C35" s="51"/>
      <c r="D35" s="51" t="s">
        <v>263</v>
      </c>
      <c r="E35" s="51"/>
      <c r="F35" s="51"/>
      <c r="G35" s="51"/>
    </row>
    <row r="36" spans="3:7" ht="12.75" customHeight="1">
      <c r="C36" s="24"/>
      <c r="D36" s="24"/>
      <c r="E36" s="24"/>
      <c r="F36" s="24"/>
      <c r="G36" s="24"/>
    </row>
    <row r="37" spans="1:7" s="21" customFormat="1" ht="12.75" customHeight="1">
      <c r="A37" s="36" t="s">
        <v>264</v>
      </c>
      <c r="B37" s="37"/>
      <c r="C37" s="35">
        <f>'Highway Appropriations'!C98-'Highway Revenues - Outside'!C33</f>
        <v>-164288</v>
      </c>
      <c r="D37" s="35">
        <f>'Highway Appropriations'!D98-'Highway Revenues - Outside'!D33</f>
        <v>321282</v>
      </c>
      <c r="E37" s="35">
        <f>'Highway Appropriations'!E98-'Highway Revenues - Outside'!E33</f>
        <v>259801.05999999982</v>
      </c>
      <c r="F37" s="35">
        <f>'Highway Appropriations'!F98-'Highway Revenues - Outside'!F33</f>
        <v>259801.05999999982</v>
      </c>
      <c r="G37" s="35">
        <f>'Highway Appropriations'!G98-'Highway Revenues - Outside'!G33</f>
        <v>259801.05999999982</v>
      </c>
    </row>
    <row r="38" spans="3:7" ht="12.75" customHeight="1">
      <c r="C38" s="24"/>
      <c r="D38" s="24"/>
      <c r="E38" s="24"/>
      <c r="F38" s="24"/>
      <c r="G38" s="24"/>
    </row>
    <row r="39" spans="3:7" ht="12.75" customHeight="1">
      <c r="C39" s="24"/>
      <c r="D39" s="24"/>
      <c r="E39" s="24"/>
      <c r="F39" s="24"/>
      <c r="G39" s="24"/>
    </row>
    <row r="40" spans="3:7" ht="12.75" customHeight="1">
      <c r="C40" s="24"/>
      <c r="D40" s="24"/>
      <c r="E40" s="24"/>
      <c r="F40" s="24"/>
      <c r="G40" s="24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>
      <c r="D60" s="58" t="s">
        <v>746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scale="96" r:id="rId1"/>
  <headerFooter alignWithMargins="0">
    <oddHeader>&amp;C&amp;12Highway Revenues - Outside Village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G15" sqref="G15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="19" customFormat="1" ht="12.75" customHeight="1"/>
    <row r="6" ht="12.75" customHeight="1">
      <c r="D6" s="19" t="s">
        <v>2</v>
      </c>
    </row>
    <row r="8" spans="1:7" s="21" customFormat="1" ht="12.75" customHeight="1">
      <c r="A8" s="21" t="s">
        <v>470</v>
      </c>
      <c r="C8" s="8"/>
      <c r="D8" s="8"/>
      <c r="E8" s="8"/>
      <c r="F8" s="8"/>
      <c r="G8" s="8"/>
    </row>
    <row r="9" spans="1:7" ht="12.75" customHeight="1">
      <c r="A9" s="20" t="s">
        <v>100</v>
      </c>
      <c r="B9" s="20" t="s">
        <v>476</v>
      </c>
      <c r="C9" s="7"/>
      <c r="D9" s="7"/>
      <c r="E9" s="7"/>
      <c r="F9" s="7"/>
      <c r="G9" s="7"/>
    </row>
    <row r="10" spans="1:7" ht="12.75" customHeight="1">
      <c r="A10" s="20" t="s">
        <v>41</v>
      </c>
      <c r="B10" s="20">
        <v>5182.4</v>
      </c>
      <c r="C10" s="7">
        <v>4000</v>
      </c>
      <c r="D10" s="7">
        <v>4000</v>
      </c>
      <c r="E10" s="7">
        <v>4000</v>
      </c>
      <c r="F10" s="7">
        <v>4000</v>
      </c>
      <c r="G10" s="7">
        <v>4000</v>
      </c>
    </row>
    <row r="11" spans="1:7" ht="12.75" customHeight="1">
      <c r="A11" s="10" t="s">
        <v>471</v>
      </c>
      <c r="C11" s="24"/>
      <c r="D11" s="24"/>
      <c r="E11" s="7" t="s">
        <v>661</v>
      </c>
      <c r="F11" s="24"/>
      <c r="G11" s="24"/>
    </row>
    <row r="12" spans="1:7" s="19" customFormat="1" ht="12.75" customHeight="1">
      <c r="A12" s="36" t="s">
        <v>42</v>
      </c>
      <c r="B12" s="36"/>
      <c r="C12" s="35">
        <f>SUM(C9:C11)</f>
        <v>4000</v>
      </c>
      <c r="D12" s="35">
        <f>SUM(D9:D11)</f>
        <v>4000</v>
      </c>
      <c r="E12" s="35">
        <f>SUM(E9:E11)</f>
        <v>4000</v>
      </c>
      <c r="F12" s="35">
        <f>SUM(F9:F11)</f>
        <v>4000</v>
      </c>
      <c r="G12" s="35">
        <f>SUM(G9:G11)</f>
        <v>4000</v>
      </c>
    </row>
    <row r="13" spans="3:7" ht="12.75" customHeight="1">
      <c r="C13" s="24"/>
      <c r="D13" s="24"/>
      <c r="E13" s="24"/>
      <c r="F13" s="24"/>
      <c r="G13" s="24"/>
    </row>
    <row r="14" spans="3:7" ht="12.75" customHeight="1">
      <c r="C14" s="24"/>
      <c r="D14" s="8" t="s">
        <v>377</v>
      </c>
      <c r="E14" s="24"/>
      <c r="F14" s="24"/>
      <c r="G14" s="24"/>
    </row>
    <row r="15" spans="3:7" ht="12.75" customHeight="1">
      <c r="C15" s="24"/>
      <c r="D15" s="24"/>
      <c r="E15" s="24"/>
      <c r="F15" s="24"/>
      <c r="G15" s="24"/>
    </row>
    <row r="16" spans="1:7" ht="12.75" customHeight="1">
      <c r="A16" s="10" t="s">
        <v>697</v>
      </c>
      <c r="B16" s="20" t="s">
        <v>698</v>
      </c>
      <c r="C16" s="7">
        <v>4000</v>
      </c>
      <c r="D16" s="7">
        <v>4000</v>
      </c>
      <c r="E16" s="7">
        <v>4000</v>
      </c>
      <c r="F16" s="7">
        <v>4000</v>
      </c>
      <c r="G16" s="7">
        <v>4000</v>
      </c>
    </row>
    <row r="17" spans="1:7" ht="12.75" customHeight="1">
      <c r="A17" s="10" t="s">
        <v>809</v>
      </c>
      <c r="B17" s="20" t="s">
        <v>815</v>
      </c>
      <c r="C17" s="7"/>
      <c r="D17" s="7"/>
      <c r="E17" s="7"/>
      <c r="F17" s="7"/>
      <c r="G17" s="7"/>
    </row>
    <row r="18" spans="1:7" s="19" customFormat="1" ht="12.75" customHeight="1">
      <c r="A18" s="36" t="s">
        <v>42</v>
      </c>
      <c r="B18" s="36"/>
      <c r="C18" s="35">
        <f>SUM(C16:C17)</f>
        <v>4000</v>
      </c>
      <c r="D18" s="35">
        <f>SUM(D16:D17)</f>
        <v>4000</v>
      </c>
      <c r="E18" s="35">
        <f>SUM(E16:E17)</f>
        <v>4000</v>
      </c>
      <c r="F18" s="35">
        <f>SUM(F16:F17)</f>
        <v>4000</v>
      </c>
      <c r="G18" s="35">
        <f>SUM(G16:G17)</f>
        <v>4000</v>
      </c>
    </row>
    <row r="19" spans="3:7" ht="12.75" customHeight="1">
      <c r="C19" s="24"/>
      <c r="D19" s="24"/>
      <c r="E19" s="24"/>
      <c r="F19" s="24"/>
      <c r="G19" s="24"/>
    </row>
    <row r="20" spans="1:7" s="19" customFormat="1" ht="12.75" customHeight="1">
      <c r="A20" s="36" t="s">
        <v>264</v>
      </c>
      <c r="B20" s="36"/>
      <c r="C20" s="35">
        <f>SUM(C12-C18)</f>
        <v>0</v>
      </c>
      <c r="D20" s="35">
        <f>SUM(D12-D18)</f>
        <v>0</v>
      </c>
      <c r="E20" s="35">
        <f>SUM(E12-E18)</f>
        <v>0</v>
      </c>
      <c r="F20" s="35">
        <f>SUM(F12-F18)</f>
        <v>0</v>
      </c>
      <c r="G20" s="35">
        <f>SUM(G12-G18)</f>
        <v>0</v>
      </c>
    </row>
    <row r="23" ht="12.75" customHeight="1">
      <c r="D23" s="42"/>
    </row>
    <row r="25" ht="12.75" customHeight="1">
      <c r="D25" s="19"/>
    </row>
    <row r="27" spans="1:7" ht="12.75" customHeight="1">
      <c r="A27" s="21"/>
      <c r="B27" s="21"/>
      <c r="C27" s="8"/>
      <c r="D27" s="8"/>
      <c r="E27" s="8"/>
      <c r="F27" s="8"/>
      <c r="G27" s="8"/>
    </row>
    <row r="28" spans="3:7" ht="12.75" customHeight="1">
      <c r="C28" s="7"/>
      <c r="D28" s="7"/>
      <c r="E28" s="7"/>
      <c r="F28" s="7"/>
      <c r="G28" s="7"/>
    </row>
    <row r="29" spans="3:7" ht="12.75" customHeight="1">
      <c r="C29" s="7"/>
      <c r="D29" s="7"/>
      <c r="E29" s="7"/>
      <c r="F29" s="7"/>
      <c r="G29" s="24"/>
    </row>
    <row r="30" spans="1:7" ht="12.75" customHeight="1">
      <c r="A30" s="10"/>
      <c r="C30" s="24"/>
      <c r="D30" s="24"/>
      <c r="E30" s="7"/>
      <c r="F30" s="7"/>
      <c r="G30" s="24"/>
    </row>
    <row r="31" spans="1:7" ht="12.75" customHeight="1">
      <c r="A31" s="10"/>
      <c r="C31" s="24"/>
      <c r="D31" s="24"/>
      <c r="E31" s="7"/>
      <c r="F31" s="7"/>
      <c r="G31" s="24"/>
    </row>
    <row r="32" spans="3:7" ht="12.75" customHeight="1">
      <c r="C32" s="24"/>
      <c r="D32" s="24"/>
      <c r="E32" s="24"/>
      <c r="F32" s="24"/>
      <c r="G32" s="24"/>
    </row>
    <row r="33" spans="3:7" ht="12.75" customHeight="1">
      <c r="C33" s="24"/>
      <c r="D33" s="8"/>
      <c r="E33" s="24"/>
      <c r="F33" s="24"/>
      <c r="G33" s="24"/>
    </row>
    <row r="34" spans="3:7" ht="12.75" customHeight="1">
      <c r="C34" s="24"/>
      <c r="D34" s="24"/>
      <c r="E34" s="24"/>
      <c r="F34" s="24"/>
      <c r="G34" s="24"/>
    </row>
    <row r="35" spans="1:7" ht="12.75" customHeight="1">
      <c r="A35" s="10"/>
      <c r="C35" s="24"/>
      <c r="D35" s="24"/>
      <c r="E35" s="7"/>
      <c r="F35" s="7"/>
      <c r="G35" s="24"/>
    </row>
    <row r="36" spans="1:7" ht="12.75" customHeight="1">
      <c r="A36" s="10"/>
      <c r="C36" s="24"/>
      <c r="D36" s="24"/>
      <c r="E36" s="7"/>
      <c r="F36" s="7"/>
      <c r="G36" s="24"/>
    </row>
    <row r="37" spans="1:7" ht="12.75" customHeight="1">
      <c r="A37" s="10"/>
      <c r="C37" s="24"/>
      <c r="D37" s="24"/>
      <c r="E37" s="7"/>
      <c r="F37" s="7"/>
      <c r="G37" s="24"/>
    </row>
    <row r="38" spans="3:7" ht="12.75" customHeight="1">
      <c r="C38" s="24"/>
      <c r="D38" s="24"/>
      <c r="E38" s="24"/>
      <c r="F38" s="24"/>
      <c r="G38" s="24"/>
    </row>
    <row r="39" spans="3:7" ht="12.75" customHeight="1">
      <c r="C39" s="24"/>
      <c r="D39" s="24"/>
      <c r="E39" s="24"/>
      <c r="F39" s="24"/>
      <c r="G39" s="24"/>
    </row>
    <row r="59" ht="12.75" customHeight="1">
      <c r="D59" s="58">
        <v>19</v>
      </c>
    </row>
  </sheetData>
  <sheetProtection/>
  <printOptions gridLines="1" horizontalCentered="1"/>
  <pageMargins left="0.25" right="0.25" top="0.5" bottom="0.25" header="0.25" footer="0.25"/>
  <pageSetup horizontalDpi="600" verticalDpi="600" orientation="portrait" scale="95" r:id="rId1"/>
  <headerFooter alignWithMargins="0">
    <oddHeader>&amp;C&amp;12Town of Somerset Lighting District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89">
      <selection activeCell="G120" sqref="G120"/>
    </sheetView>
  </sheetViews>
  <sheetFormatPr defaultColWidth="9.140625" defaultRowHeight="12.75" customHeight="1"/>
  <cols>
    <col min="1" max="1" width="23.140625" style="5" customWidth="1"/>
    <col min="2" max="2" width="8.421875" style="5" customWidth="1"/>
    <col min="3" max="4" width="14.00390625" style="2" customWidth="1"/>
    <col min="5" max="5" width="15.00390625" style="2" customWidth="1"/>
    <col min="6" max="6" width="14.00390625" style="2" customWidth="1"/>
    <col min="7" max="7" width="14.140625" style="2" customWidth="1"/>
    <col min="8" max="16384" width="9.140625" style="5" customWidth="1"/>
  </cols>
  <sheetData>
    <row r="1" spans="4:5" s="4" customFormat="1" ht="12.75" customHeight="1">
      <c r="D1" s="4" t="s">
        <v>33</v>
      </c>
      <c r="E1" s="4" t="s">
        <v>59</v>
      </c>
    </row>
    <row r="2" spans="3:6" s="4" customFormat="1" ht="12.75" customHeight="1">
      <c r="C2" s="4" t="s">
        <v>153</v>
      </c>
      <c r="D2" s="4" t="s">
        <v>34</v>
      </c>
      <c r="E2" s="4" t="s">
        <v>36</v>
      </c>
      <c r="F2" s="4" t="s">
        <v>37</v>
      </c>
    </row>
    <row r="3" spans="3:7" s="4" customFormat="1" ht="12.75" customHeight="1">
      <c r="C3" s="4" t="s">
        <v>32</v>
      </c>
      <c r="D3" s="4" t="s">
        <v>35</v>
      </c>
      <c r="E3" s="4" t="s">
        <v>33</v>
      </c>
      <c r="F3" s="4" t="s">
        <v>33</v>
      </c>
      <c r="G3" s="4" t="s">
        <v>38</v>
      </c>
    </row>
    <row r="4" spans="1:7" s="4" customFormat="1" ht="12.75" customHeight="1">
      <c r="A4" s="4" t="s">
        <v>152</v>
      </c>
      <c r="B4" s="4" t="s">
        <v>0</v>
      </c>
      <c r="C4" s="4">
        <v>2008</v>
      </c>
      <c r="D4" s="4">
        <v>2009</v>
      </c>
      <c r="E4" s="4">
        <v>2010</v>
      </c>
      <c r="F4" s="4">
        <v>2010</v>
      </c>
      <c r="G4" s="4">
        <v>2010</v>
      </c>
    </row>
    <row r="5" s="4" customFormat="1" ht="12.75" customHeight="1"/>
    <row r="6" ht="12.75" customHeight="1">
      <c r="A6" s="6" t="s">
        <v>75</v>
      </c>
    </row>
    <row r="7" spans="1:7" ht="12.75" customHeight="1">
      <c r="A7" s="5" t="s">
        <v>799</v>
      </c>
      <c r="B7" s="5" t="s">
        <v>800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s="4" customFormat="1" ht="12.75" customHeight="1">
      <c r="A8" s="43" t="s">
        <v>42</v>
      </c>
      <c r="B8" s="43"/>
      <c r="C8" s="44">
        <f>SUM(C7:C7)</f>
        <v>0</v>
      </c>
      <c r="D8" s="44">
        <f>SUM(D7:D7)</f>
        <v>0</v>
      </c>
      <c r="E8" s="44">
        <f>SUM(E7:E7)</f>
        <v>0</v>
      </c>
      <c r="F8" s="44">
        <f>SUM(F7:F7)</f>
        <v>0</v>
      </c>
      <c r="G8" s="44">
        <f>SUM(G7:G7)</f>
        <v>0</v>
      </c>
    </row>
    <row r="9" spans="3:7" ht="12.75" customHeight="1">
      <c r="C9" s="1"/>
      <c r="D9" s="1"/>
      <c r="E9" s="1"/>
      <c r="F9" s="1"/>
      <c r="G9" s="1"/>
    </row>
    <row r="10" ht="12.75" customHeight="1">
      <c r="A10" s="6" t="s">
        <v>62</v>
      </c>
    </row>
    <row r="11" spans="1:7" ht="12.75" customHeight="1">
      <c r="A11" s="5" t="s">
        <v>39</v>
      </c>
      <c r="B11" s="5" t="s">
        <v>477</v>
      </c>
      <c r="C11" s="7">
        <v>44484</v>
      </c>
      <c r="D11" s="7">
        <v>39000.1</v>
      </c>
      <c r="E11" s="7">
        <v>40362</v>
      </c>
      <c r="F11" s="7">
        <v>40362</v>
      </c>
      <c r="G11" s="7">
        <v>40362</v>
      </c>
    </row>
    <row r="12" spans="1:7" ht="12.75" customHeight="1">
      <c r="A12" s="5" t="s">
        <v>40</v>
      </c>
      <c r="B12" s="5" t="s">
        <v>478</v>
      </c>
      <c r="C12" s="7">
        <v>500</v>
      </c>
      <c r="D12" s="7">
        <v>800</v>
      </c>
      <c r="E12" s="7">
        <v>500</v>
      </c>
      <c r="F12" s="7">
        <v>500</v>
      </c>
      <c r="G12" s="7">
        <v>500</v>
      </c>
    </row>
    <row r="13" spans="1:7" ht="12.75" customHeight="1">
      <c r="A13" s="5" t="s">
        <v>41</v>
      </c>
      <c r="B13" s="5" t="s">
        <v>479</v>
      </c>
      <c r="C13" s="7">
        <v>2299</v>
      </c>
      <c r="D13" s="7">
        <v>3500</v>
      </c>
      <c r="E13" s="7">
        <v>3000</v>
      </c>
      <c r="F13" s="7">
        <v>3000</v>
      </c>
      <c r="G13" s="7">
        <v>3000</v>
      </c>
    </row>
    <row r="14" spans="1:7" s="4" customFormat="1" ht="12.75" customHeight="1">
      <c r="A14" s="43" t="s">
        <v>42</v>
      </c>
      <c r="B14" s="43"/>
      <c r="C14" s="44">
        <f>SUM(C11:C13)</f>
        <v>47283</v>
      </c>
      <c r="D14" s="44">
        <f>SUM(D11:D13)</f>
        <v>43300.1</v>
      </c>
      <c r="E14" s="44">
        <f>SUM(E11:E13)</f>
        <v>43862</v>
      </c>
      <c r="F14" s="44">
        <f>SUM(F11:F13)</f>
        <v>43862</v>
      </c>
      <c r="G14" s="44">
        <f>SUM(G11:G13)</f>
        <v>43862</v>
      </c>
    </row>
    <row r="15" spans="1:7" s="4" customFormat="1" ht="12.75" customHeight="1">
      <c r="A15" s="69"/>
      <c r="B15" s="69"/>
      <c r="C15" s="70"/>
      <c r="D15" s="70"/>
      <c r="E15" s="70"/>
      <c r="F15" s="70"/>
      <c r="G15" s="70"/>
    </row>
    <row r="16" spans="1:7" ht="12.75" customHeight="1">
      <c r="A16" s="6" t="s">
        <v>472</v>
      </c>
      <c r="C16" s="1"/>
      <c r="D16" s="1"/>
      <c r="E16" s="1"/>
      <c r="F16" s="1"/>
      <c r="G16" s="1"/>
    </row>
    <row r="17" spans="1:7" ht="12.75" customHeight="1">
      <c r="A17" s="6" t="s">
        <v>473</v>
      </c>
      <c r="C17" s="1"/>
      <c r="D17" s="1"/>
      <c r="E17" s="1"/>
      <c r="F17" s="1"/>
      <c r="G17" s="1"/>
    </row>
    <row r="18" spans="1:7" ht="12.75" customHeight="1">
      <c r="A18" s="5" t="s">
        <v>39</v>
      </c>
      <c r="B18" s="5" t="s">
        <v>480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2.75" customHeight="1">
      <c r="A19" s="5" t="s">
        <v>40</v>
      </c>
      <c r="B19" s="5" t="s">
        <v>481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12.75" customHeight="1">
      <c r="A20" s="5" t="s">
        <v>41</v>
      </c>
      <c r="B20" s="5" t="s">
        <v>482</v>
      </c>
      <c r="C20" s="7">
        <v>128961</v>
      </c>
      <c r="D20" s="7">
        <v>140000</v>
      </c>
      <c r="E20" s="7">
        <v>135000</v>
      </c>
      <c r="F20" s="7">
        <v>135000</v>
      </c>
      <c r="G20" s="7">
        <v>135000</v>
      </c>
    </row>
    <row r="21" spans="1:7" s="4" customFormat="1" ht="12.75" customHeight="1">
      <c r="A21" s="43" t="s">
        <v>42</v>
      </c>
      <c r="B21" s="43"/>
      <c r="C21" s="44">
        <f>SUM(C18:C20)</f>
        <v>128961</v>
      </c>
      <c r="D21" s="44">
        <f>SUM(D18:D20)</f>
        <v>140000</v>
      </c>
      <c r="E21" s="44">
        <f>SUM(E18:E20)</f>
        <v>135000</v>
      </c>
      <c r="F21" s="44">
        <f>SUM(F18:F20)</f>
        <v>135000</v>
      </c>
      <c r="G21" s="44">
        <f>SUM(G18:G20)</f>
        <v>135000</v>
      </c>
    </row>
    <row r="22" spans="3:7" ht="12.75" customHeight="1">
      <c r="C22" s="1"/>
      <c r="D22" s="1"/>
      <c r="E22" s="1"/>
      <c r="F22" s="1"/>
      <c r="G22" s="1"/>
    </row>
    <row r="23" spans="1:7" ht="12.75" customHeight="1">
      <c r="A23" s="6" t="s">
        <v>474</v>
      </c>
      <c r="C23" s="1"/>
      <c r="D23" s="1"/>
      <c r="E23" s="1"/>
      <c r="F23" s="1"/>
      <c r="G23" s="1"/>
    </row>
    <row r="24" spans="1:7" ht="12.75" customHeight="1">
      <c r="A24" s="6" t="s">
        <v>475</v>
      </c>
      <c r="C24" s="1"/>
      <c r="D24" s="1"/>
      <c r="E24" s="1"/>
      <c r="F24" s="1"/>
      <c r="G24" s="1"/>
    </row>
    <row r="25" spans="1:7" ht="12.75" customHeight="1">
      <c r="A25" s="5" t="s">
        <v>39</v>
      </c>
      <c r="B25" s="5" t="s">
        <v>483</v>
      </c>
      <c r="C25" s="7">
        <v>73694</v>
      </c>
      <c r="D25" s="7">
        <v>77486.82</v>
      </c>
      <c r="E25" s="7">
        <v>61251.4</v>
      </c>
      <c r="F25" s="7">
        <v>61251.4</v>
      </c>
      <c r="G25" s="7">
        <v>61251.4</v>
      </c>
    </row>
    <row r="26" spans="1:7" ht="12.75" customHeight="1">
      <c r="A26" s="5" t="s">
        <v>40</v>
      </c>
      <c r="B26" s="5" t="s">
        <v>484</v>
      </c>
      <c r="C26" s="7">
        <v>8915</v>
      </c>
      <c r="D26" s="7">
        <v>46250</v>
      </c>
      <c r="E26" s="7">
        <v>30000</v>
      </c>
      <c r="F26" s="7">
        <v>30000</v>
      </c>
      <c r="G26" s="7">
        <v>30000</v>
      </c>
    </row>
    <row r="27" spans="1:7" ht="12.75" customHeight="1">
      <c r="A27" s="5" t="s">
        <v>785</v>
      </c>
      <c r="B27" s="5" t="s">
        <v>786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ht="12.75" customHeight="1">
      <c r="A28" s="5" t="s">
        <v>790</v>
      </c>
      <c r="B28" s="5" t="s">
        <v>791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ht="12.75" customHeight="1">
      <c r="A29" s="5" t="s">
        <v>41</v>
      </c>
      <c r="B29" s="5" t="s">
        <v>485</v>
      </c>
      <c r="C29" s="7">
        <v>38077</v>
      </c>
      <c r="D29" s="7">
        <v>45000</v>
      </c>
      <c r="E29" s="7">
        <v>45000</v>
      </c>
      <c r="F29" s="7">
        <v>45000</v>
      </c>
      <c r="G29" s="7">
        <v>45000</v>
      </c>
    </row>
    <row r="30" spans="1:7" s="4" customFormat="1" ht="12.75" customHeight="1">
      <c r="A30" s="43" t="s">
        <v>42</v>
      </c>
      <c r="B30" s="43"/>
      <c r="C30" s="44">
        <f>SUM(C25:C29)</f>
        <v>120686</v>
      </c>
      <c r="D30" s="44">
        <f>SUM(D25:D29)</f>
        <v>168736.82</v>
      </c>
      <c r="E30" s="44">
        <f>SUM(E25:E29)</f>
        <v>136251.4</v>
      </c>
      <c r="F30" s="44">
        <f>SUM(F25:F29)</f>
        <v>136251.4</v>
      </c>
      <c r="G30" s="44">
        <f>SUM(G25:G29)</f>
        <v>136251.4</v>
      </c>
    </row>
    <row r="31" spans="3:7" ht="9" customHeight="1">
      <c r="C31" s="1"/>
      <c r="D31" s="1"/>
      <c r="E31" s="1"/>
      <c r="F31" s="1"/>
      <c r="G31" s="1"/>
    </row>
    <row r="32" spans="3:7" ht="12.75" customHeight="1">
      <c r="C32" s="1"/>
      <c r="D32" s="3" t="s">
        <v>158</v>
      </c>
      <c r="E32" s="1"/>
      <c r="F32" s="1"/>
      <c r="G32" s="1"/>
    </row>
    <row r="33" spans="1:7" ht="12.75" customHeight="1">
      <c r="A33" s="6" t="s">
        <v>159</v>
      </c>
      <c r="C33" s="1"/>
      <c r="D33" s="1"/>
      <c r="E33" s="1"/>
      <c r="F33" s="1"/>
      <c r="G33" s="1"/>
    </row>
    <row r="34" spans="1:7" ht="12.75" customHeight="1">
      <c r="A34" s="5" t="s">
        <v>345</v>
      </c>
      <c r="B34" s="5" t="s">
        <v>492</v>
      </c>
      <c r="C34" s="7">
        <v>8377</v>
      </c>
      <c r="D34" s="7">
        <v>10900</v>
      </c>
      <c r="E34" s="7">
        <v>9200</v>
      </c>
      <c r="F34" s="7">
        <v>9200</v>
      </c>
      <c r="G34" s="7">
        <v>9200</v>
      </c>
    </row>
    <row r="35" spans="1:7" ht="12.75" customHeight="1">
      <c r="A35" s="5" t="s">
        <v>161</v>
      </c>
      <c r="B35" s="5" t="s">
        <v>486</v>
      </c>
      <c r="C35" s="7">
        <v>9041</v>
      </c>
      <c r="D35" s="7">
        <v>8912</v>
      </c>
      <c r="E35" s="7">
        <v>7774</v>
      </c>
      <c r="F35" s="7">
        <v>7774</v>
      </c>
      <c r="G35" s="7">
        <v>7774</v>
      </c>
    </row>
    <row r="36" spans="1:7" ht="12.75" customHeight="1">
      <c r="A36" s="5" t="s">
        <v>465</v>
      </c>
      <c r="B36" s="5" t="s">
        <v>487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ht="12.75" customHeight="1">
      <c r="A37" s="5" t="s">
        <v>163</v>
      </c>
      <c r="B37" s="5" t="s">
        <v>488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ht="12.75" customHeight="1">
      <c r="A38" s="5" t="s">
        <v>410</v>
      </c>
      <c r="B38" s="5" t="s">
        <v>489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ht="12.75" customHeight="1">
      <c r="A39" s="5" t="s">
        <v>346</v>
      </c>
      <c r="B39" s="5" t="s">
        <v>490</v>
      </c>
      <c r="C39" s="7">
        <v>86</v>
      </c>
      <c r="D39" s="7">
        <v>100</v>
      </c>
      <c r="E39" s="7">
        <v>120</v>
      </c>
      <c r="F39" s="7">
        <v>120</v>
      </c>
      <c r="G39" s="7">
        <v>120</v>
      </c>
    </row>
    <row r="40" spans="1:7" ht="12.75" customHeight="1">
      <c r="A40" s="5" t="s">
        <v>347</v>
      </c>
      <c r="C40" s="7"/>
      <c r="D40" s="7"/>
      <c r="E40" s="7"/>
      <c r="F40" s="7"/>
      <c r="G40" s="7"/>
    </row>
    <row r="41" spans="1:7" ht="12.75" customHeight="1">
      <c r="A41" s="5" t="s">
        <v>466</v>
      </c>
      <c r="B41" s="5" t="s">
        <v>491</v>
      </c>
      <c r="C41" s="7">
        <v>22834</v>
      </c>
      <c r="D41" s="7">
        <v>24110</v>
      </c>
      <c r="E41" s="7">
        <v>28932</v>
      </c>
      <c r="F41" s="7">
        <v>28932</v>
      </c>
      <c r="G41" s="7">
        <v>28932</v>
      </c>
    </row>
    <row r="42" spans="1:7" s="4" customFormat="1" ht="12.75" customHeight="1">
      <c r="A42" s="43" t="s">
        <v>42</v>
      </c>
      <c r="B42" s="43"/>
      <c r="C42" s="44">
        <f>SUM(C34:C41)</f>
        <v>40338</v>
      </c>
      <c r="D42" s="44">
        <f>SUM(D34:D41)</f>
        <v>44022</v>
      </c>
      <c r="E42" s="44">
        <f>SUM(E34:E41)</f>
        <v>46026</v>
      </c>
      <c r="F42" s="44">
        <f>SUM(F34:F41)</f>
        <v>46026</v>
      </c>
      <c r="G42" s="44">
        <f>SUM(G34:G41)</f>
        <v>46026</v>
      </c>
    </row>
    <row r="44" ht="12.75" customHeight="1">
      <c r="A44" s="6" t="s">
        <v>349</v>
      </c>
    </row>
    <row r="45" spans="1:7" ht="12.75" customHeight="1">
      <c r="A45" s="6" t="s">
        <v>469</v>
      </c>
      <c r="C45" s="1"/>
      <c r="D45" s="1"/>
      <c r="E45" s="1"/>
      <c r="F45" s="1"/>
      <c r="G45" s="1"/>
    </row>
    <row r="46" spans="1:7" ht="12.75" customHeight="1">
      <c r="A46" s="5" t="s">
        <v>182</v>
      </c>
      <c r="B46" s="5" t="s">
        <v>493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ht="12.75" customHeight="1">
      <c r="A47" s="5" t="s">
        <v>183</v>
      </c>
      <c r="B47" s="5" t="s">
        <v>496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ht="12.75" customHeight="1">
      <c r="A48" s="5" t="s">
        <v>184</v>
      </c>
      <c r="B48" s="5" t="s">
        <v>494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12.75" customHeight="1">
      <c r="A49" s="5" t="s">
        <v>185</v>
      </c>
      <c r="B49" s="5" t="s">
        <v>495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ht="12.75" customHeight="1">
      <c r="A50" s="5" t="s">
        <v>186</v>
      </c>
      <c r="B50" s="5" t="s">
        <v>497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ht="12.75" customHeight="1">
      <c r="A51" s="5" t="s">
        <v>188</v>
      </c>
      <c r="B51" s="5" t="s">
        <v>498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ht="12.75" customHeight="1">
      <c r="A52" s="5" t="s">
        <v>351</v>
      </c>
      <c r="C52" s="1"/>
      <c r="D52" s="1"/>
      <c r="E52" s="7"/>
      <c r="F52" s="1"/>
      <c r="G52" s="1"/>
    </row>
    <row r="53" spans="1:7" ht="12.75" customHeight="1">
      <c r="A53" s="5" t="s">
        <v>431</v>
      </c>
      <c r="B53" s="5" t="s">
        <v>499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s="4" customFormat="1" ht="12.75" customHeight="1">
      <c r="A54" s="43" t="s">
        <v>42</v>
      </c>
      <c r="B54" s="43"/>
      <c r="C54" s="44">
        <f>SUM(C46:C53)</f>
        <v>0</v>
      </c>
      <c r="D54" s="44">
        <f>SUM(D46:D53)</f>
        <v>0</v>
      </c>
      <c r="E54" s="44">
        <f>SUM(E46:E53)</f>
        <v>0</v>
      </c>
      <c r="F54" s="44">
        <f>SUM(F46:F53)</f>
        <v>0</v>
      </c>
      <c r="G54" s="44">
        <f>SUM(G46:G53)</f>
        <v>0</v>
      </c>
    </row>
    <row r="55" spans="3:7" ht="12.75" customHeight="1">
      <c r="C55" s="1"/>
      <c r="D55" s="1"/>
      <c r="E55" s="1"/>
      <c r="F55" s="1"/>
      <c r="G55" s="1"/>
    </row>
    <row r="62" spans="3:7" ht="12.75" customHeight="1">
      <c r="C62" s="1"/>
      <c r="D62" s="60" t="s">
        <v>747</v>
      </c>
      <c r="E62" s="1"/>
      <c r="F62" s="1"/>
      <c r="G62" s="1"/>
    </row>
    <row r="63" spans="4:5" s="4" customFormat="1" ht="12.75" customHeight="1">
      <c r="D63" s="4" t="s">
        <v>33</v>
      </c>
      <c r="E63" s="4" t="s">
        <v>59</v>
      </c>
    </row>
    <row r="64" spans="3:6" s="4" customFormat="1" ht="12.75" customHeight="1">
      <c r="C64" s="4" t="s">
        <v>153</v>
      </c>
      <c r="D64" s="4" t="s">
        <v>34</v>
      </c>
      <c r="E64" s="4" t="s">
        <v>36</v>
      </c>
      <c r="F64" s="4" t="s">
        <v>37</v>
      </c>
    </row>
    <row r="65" spans="3:7" s="4" customFormat="1" ht="12.75" customHeight="1">
      <c r="C65" s="4" t="s">
        <v>32</v>
      </c>
      <c r="D65" s="4" t="s">
        <v>35</v>
      </c>
      <c r="E65" s="4" t="s">
        <v>33</v>
      </c>
      <c r="F65" s="4" t="s">
        <v>33</v>
      </c>
      <c r="G65" s="4" t="s">
        <v>38</v>
      </c>
    </row>
    <row r="66" spans="1:7" s="4" customFormat="1" ht="12.75" customHeight="1">
      <c r="A66" s="4" t="s">
        <v>152</v>
      </c>
      <c r="B66" s="4" t="s">
        <v>0</v>
      </c>
      <c r="C66" s="4">
        <v>2008</v>
      </c>
      <c r="D66" s="4">
        <v>2009</v>
      </c>
      <c r="E66" s="4">
        <v>2010</v>
      </c>
      <c r="F66" s="4">
        <v>2010</v>
      </c>
      <c r="G66" s="4">
        <v>2010</v>
      </c>
    </row>
    <row r="67" s="4" customFormat="1" ht="12.75" customHeight="1"/>
    <row r="68" spans="1:7" ht="12.75" customHeight="1">
      <c r="A68" s="6" t="s">
        <v>192</v>
      </c>
      <c r="C68" s="1"/>
      <c r="D68" s="1"/>
      <c r="E68" s="1"/>
      <c r="F68" s="1"/>
      <c r="G68" s="1"/>
    </row>
    <row r="69" spans="1:7" ht="12.75" customHeight="1">
      <c r="A69" s="5" t="s">
        <v>182</v>
      </c>
      <c r="B69" s="5" t="s">
        <v>500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ht="12.75" customHeight="1">
      <c r="A70" s="5" t="s">
        <v>183</v>
      </c>
      <c r="B70" s="5" t="s">
        <v>505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ht="12.75" customHeight="1">
      <c r="A71" s="5" t="s">
        <v>184</v>
      </c>
      <c r="B71" s="5" t="s">
        <v>501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ht="12.75" customHeight="1">
      <c r="A72" s="5" t="s">
        <v>185</v>
      </c>
      <c r="B72" s="5" t="s">
        <v>500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ht="12.75" customHeight="1">
      <c r="A73" s="5" t="s">
        <v>186</v>
      </c>
      <c r="B73" s="5" t="s">
        <v>502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ht="12.75" customHeight="1">
      <c r="A74" s="5" t="s">
        <v>188</v>
      </c>
      <c r="B74" s="5" t="s">
        <v>503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ht="12.75" customHeight="1">
      <c r="A75" s="5" t="s">
        <v>351</v>
      </c>
      <c r="C75" s="7"/>
      <c r="D75" s="7"/>
      <c r="E75" s="7"/>
      <c r="F75" s="7"/>
      <c r="G75" s="7"/>
    </row>
    <row r="76" spans="1:7" ht="12.75" customHeight="1">
      <c r="A76" s="5" t="s">
        <v>431</v>
      </c>
      <c r="B76" s="5" t="s">
        <v>504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s="4" customFormat="1" ht="12.75" customHeight="1">
      <c r="A77" s="43" t="s">
        <v>370</v>
      </c>
      <c r="B77" s="43"/>
      <c r="C77" s="44">
        <f>SUM(C69:C76)</f>
        <v>0</v>
      </c>
      <c r="D77" s="44">
        <f>SUM(D69:D76)</f>
        <v>0</v>
      </c>
      <c r="E77" s="44">
        <f>SUM(E69:E76)</f>
        <v>0</v>
      </c>
      <c r="F77" s="44">
        <f>SUM(F69:F76)</f>
        <v>0</v>
      </c>
      <c r="G77" s="44">
        <f>SUM(G69:G76)</f>
        <v>0</v>
      </c>
    </row>
    <row r="78" spans="3:7" s="69" customFormat="1" ht="12.75" customHeight="1">
      <c r="C78" s="70"/>
      <c r="D78" s="70"/>
      <c r="E78" s="70"/>
      <c r="F78" s="70"/>
      <c r="G78" s="70"/>
    </row>
    <row r="79" spans="1:7" s="69" customFormat="1" ht="12.75" customHeight="1">
      <c r="A79" s="79" t="s">
        <v>193</v>
      </c>
      <c r="C79" s="70"/>
      <c r="D79" s="70"/>
      <c r="E79" s="70"/>
      <c r="F79" s="70"/>
      <c r="G79" s="70"/>
    </row>
    <row r="80" spans="1:7" s="69" customFormat="1" ht="12.75" customHeight="1">
      <c r="A80" s="79" t="s">
        <v>398</v>
      </c>
      <c r="C80" s="70"/>
      <c r="D80" s="70"/>
      <c r="E80" s="70"/>
      <c r="F80" s="70"/>
      <c r="G80" s="70"/>
    </row>
    <row r="81" spans="1:7" s="69" customFormat="1" ht="12.75" customHeight="1">
      <c r="A81" s="49" t="s">
        <v>801</v>
      </c>
      <c r="B81" s="80" t="s">
        <v>506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</row>
    <row r="82" spans="1:7" s="69" customFormat="1" ht="12.75" customHeight="1">
      <c r="A82" s="49" t="s">
        <v>802</v>
      </c>
      <c r="B82" s="80" t="s">
        <v>507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7" s="4" customFormat="1" ht="12.75" customHeight="1">
      <c r="A83" s="43" t="s">
        <v>370</v>
      </c>
      <c r="B83" s="43"/>
      <c r="C83" s="44">
        <f>SUM(C81:C82)</f>
        <v>0</v>
      </c>
      <c r="D83" s="44">
        <f>SUM(D81:D82)</f>
        <v>0</v>
      </c>
      <c r="E83" s="44">
        <f>SUM(E81:E82)</f>
        <v>0</v>
      </c>
      <c r="F83" s="44">
        <f>SUM(F81:F82)</f>
        <v>0</v>
      </c>
      <c r="G83" s="44">
        <f>SUM(G81:G82)</f>
        <v>0</v>
      </c>
    </row>
    <row r="84" spans="1:7" s="69" customFormat="1" ht="12.75" customHeight="1">
      <c r="A84" s="79"/>
      <c r="B84" s="80"/>
      <c r="C84" s="45"/>
      <c r="D84" s="45"/>
      <c r="E84" s="45"/>
      <c r="F84" s="45"/>
      <c r="G84" s="45"/>
    </row>
    <row r="85" spans="1:7" s="69" customFormat="1" ht="12.75" customHeight="1">
      <c r="A85" s="69" t="s">
        <v>198</v>
      </c>
      <c r="B85" s="80"/>
      <c r="C85" s="45"/>
      <c r="D85" s="45"/>
      <c r="E85" s="45"/>
      <c r="F85" s="45"/>
      <c r="G85" s="45"/>
    </row>
    <row r="86" spans="1:7" s="69" customFormat="1" ht="12.75" customHeight="1">
      <c r="A86" s="69" t="s">
        <v>374</v>
      </c>
      <c r="B86" s="80" t="s">
        <v>508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</row>
    <row r="87" spans="1:7" s="69" customFormat="1" ht="12.75" customHeight="1">
      <c r="A87" s="79"/>
      <c r="B87" s="80"/>
      <c r="C87" s="45"/>
      <c r="D87" s="45"/>
      <c r="E87" s="45"/>
      <c r="F87" s="45"/>
      <c r="G87" s="45"/>
    </row>
    <row r="88" spans="1:7" s="69" customFormat="1" ht="12.75" customHeight="1">
      <c r="A88" s="43" t="s">
        <v>200</v>
      </c>
      <c r="C88" s="70"/>
      <c r="D88" s="70"/>
      <c r="E88" s="70"/>
      <c r="F88" s="70"/>
      <c r="G88" s="70"/>
    </row>
    <row r="89" spans="1:7" s="4" customFormat="1" ht="12.75" customHeight="1">
      <c r="A89" s="43" t="s">
        <v>435</v>
      </c>
      <c r="B89" s="43"/>
      <c r="C89" s="44">
        <f>SUM(C86,C83,C77,C54,C42,C30,C21,C14,C8)</f>
        <v>337268</v>
      </c>
      <c r="D89" s="44">
        <f>SUM(D86,D83,D77,D54,D42,D30,D21,D14,D8)</f>
        <v>396058.92</v>
      </c>
      <c r="E89" s="44">
        <f>SUM(E86,E83,E77,E54,E42,E30,E21,E14,E8)</f>
        <v>361139.4</v>
      </c>
      <c r="F89" s="44">
        <f>SUM(F86,F83,F77,F54,F42,F30,F21,F14,F8)</f>
        <v>361139.4</v>
      </c>
      <c r="G89" s="44">
        <f>SUM(G86,G83,G77,G54,G42,G30,G21,G14,G8)</f>
        <v>361139.4</v>
      </c>
    </row>
    <row r="90" spans="3:7" ht="12.75" customHeight="1">
      <c r="C90" s="1"/>
      <c r="D90" s="1"/>
      <c r="E90" s="1"/>
      <c r="F90" s="1"/>
      <c r="G90" s="1"/>
    </row>
    <row r="123" ht="12.75" customHeight="1">
      <c r="D123" s="61" t="s">
        <v>748</v>
      </c>
    </row>
  </sheetData>
  <sheetProtection/>
  <printOptions gridLines="1" horizontalCentered="1"/>
  <pageMargins left="0.25" right="0.25" top="0.5" bottom="0.5" header="0.25" footer="0.25"/>
  <pageSetup horizontalDpi="600" verticalDpi="600" orientation="portrait" scale="94" r:id="rId1"/>
  <headerFooter alignWithMargins="0">
    <oddHeader>&amp;C&amp;12Town of Somerset     Water District Appropriations</oddHeader>
  </headerFooter>
  <rowBreaks count="1" manualBreakCount="1">
    <brk id="6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0">
      <selection activeCell="G61" sqref="G61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="19" customFormat="1" ht="12.75" customHeight="1"/>
    <row r="6" spans="1:7" ht="12.75" customHeight="1">
      <c r="A6" s="20" t="s">
        <v>509</v>
      </c>
      <c r="B6" s="20" t="s">
        <v>713</v>
      </c>
      <c r="C6" s="7">
        <v>176995</v>
      </c>
      <c r="D6" s="7">
        <v>170000</v>
      </c>
      <c r="E6" s="7">
        <v>168000</v>
      </c>
      <c r="F6" s="7">
        <v>168000</v>
      </c>
      <c r="G6" s="7">
        <v>168000</v>
      </c>
    </row>
    <row r="7" spans="1:7" ht="12.75" customHeight="1">
      <c r="A7" s="20" t="s">
        <v>510</v>
      </c>
      <c r="B7" s="20" t="s">
        <v>714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12.75" customHeight="1">
      <c r="A8" s="20" t="s">
        <v>518</v>
      </c>
      <c r="C8" s="24"/>
      <c r="D8" s="24"/>
      <c r="E8" s="7"/>
      <c r="F8" s="7"/>
      <c r="G8" s="7"/>
    </row>
    <row r="9" spans="1:7" ht="12.75" customHeight="1">
      <c r="A9" s="20" t="s">
        <v>511</v>
      </c>
      <c r="B9" s="20" t="s">
        <v>715</v>
      </c>
      <c r="C9" s="7">
        <v>1466</v>
      </c>
      <c r="D9" s="7">
        <v>1066</v>
      </c>
      <c r="E9" s="7">
        <v>1066</v>
      </c>
      <c r="F9" s="7">
        <v>1066</v>
      </c>
      <c r="G9" s="7">
        <v>1066</v>
      </c>
    </row>
    <row r="10" spans="1:7" ht="12.75" customHeight="1">
      <c r="A10" s="20" t="s">
        <v>464</v>
      </c>
      <c r="C10" s="24"/>
      <c r="D10" s="24"/>
      <c r="E10" s="7"/>
      <c r="F10" s="7"/>
      <c r="G10" s="7"/>
    </row>
    <row r="11" spans="1:7" ht="12.75" customHeight="1">
      <c r="A11" s="20" t="s">
        <v>512</v>
      </c>
      <c r="B11" s="20" t="s">
        <v>716</v>
      </c>
      <c r="C11" s="7">
        <v>2485</v>
      </c>
      <c r="D11" s="7">
        <v>2000</v>
      </c>
      <c r="E11" s="7">
        <v>2000</v>
      </c>
      <c r="F11" s="7">
        <v>2000</v>
      </c>
      <c r="G11" s="7">
        <v>2000</v>
      </c>
    </row>
    <row r="12" spans="1:7" ht="12.75" customHeight="1">
      <c r="A12" s="20" t="s">
        <v>722</v>
      </c>
      <c r="B12" s="20" t="s">
        <v>723</v>
      </c>
      <c r="C12" s="7">
        <v>47925</v>
      </c>
      <c r="D12" s="24">
        <v>36000</v>
      </c>
      <c r="E12" s="7">
        <v>40000</v>
      </c>
      <c r="F12" s="7">
        <v>40000</v>
      </c>
      <c r="G12" s="7">
        <v>40000</v>
      </c>
    </row>
    <row r="13" spans="3:7" ht="12.75" customHeight="1">
      <c r="C13" s="24"/>
      <c r="D13" s="20"/>
      <c r="E13" s="7"/>
      <c r="F13" s="7"/>
      <c r="G13" s="7"/>
    </row>
    <row r="14" spans="1:7" ht="12.75" customHeight="1">
      <c r="A14" s="20" t="s">
        <v>300</v>
      </c>
      <c r="B14" s="20" t="s">
        <v>717</v>
      </c>
      <c r="C14" s="7">
        <v>11323</v>
      </c>
      <c r="D14" s="7">
        <v>10000</v>
      </c>
      <c r="E14" s="7">
        <v>5000</v>
      </c>
      <c r="F14" s="7">
        <v>5000</v>
      </c>
      <c r="G14" s="7">
        <v>5000</v>
      </c>
    </row>
    <row r="15" spans="1:7" ht="12.75" customHeight="1">
      <c r="A15" s="20" t="s">
        <v>513</v>
      </c>
      <c r="C15" s="7"/>
      <c r="D15" s="7"/>
      <c r="E15" s="7"/>
      <c r="F15" s="7"/>
      <c r="G15" s="7"/>
    </row>
    <row r="16" spans="1:7" ht="12.75" customHeight="1">
      <c r="A16" s="20" t="s">
        <v>514</v>
      </c>
      <c r="B16" s="20" t="s">
        <v>718</v>
      </c>
      <c r="C16" s="7"/>
      <c r="D16" s="7"/>
      <c r="E16" s="7"/>
      <c r="F16" s="7"/>
      <c r="G16" s="7"/>
    </row>
    <row r="17" spans="1:7" ht="12.75" customHeight="1">
      <c r="A17" s="20" t="s">
        <v>515</v>
      </c>
      <c r="B17" s="20" t="s">
        <v>719</v>
      </c>
      <c r="C17" s="7"/>
      <c r="D17" s="7"/>
      <c r="E17" s="7"/>
      <c r="F17" s="7"/>
      <c r="G17" s="7"/>
    </row>
    <row r="18" spans="1:7" ht="12.75" customHeight="1">
      <c r="A18" s="20" t="s">
        <v>299</v>
      </c>
      <c r="B18" s="20" t="s">
        <v>720</v>
      </c>
      <c r="C18" s="7"/>
      <c r="D18" s="7"/>
      <c r="E18" s="7"/>
      <c r="F18" s="7"/>
      <c r="G18" s="7"/>
    </row>
    <row r="19" spans="1:7" ht="12.75" customHeight="1">
      <c r="A19" s="20" t="s">
        <v>516</v>
      </c>
      <c r="C19" s="7"/>
      <c r="D19" s="7"/>
      <c r="E19" s="7"/>
      <c r="F19" s="7"/>
      <c r="G19" s="7"/>
    </row>
    <row r="20" spans="1:7" ht="12.75" customHeight="1">
      <c r="A20" s="20" t="s">
        <v>517</v>
      </c>
      <c r="B20" s="20" t="s">
        <v>721</v>
      </c>
      <c r="C20" s="7"/>
      <c r="D20" s="7"/>
      <c r="E20" s="7"/>
      <c r="F20" s="7"/>
      <c r="G20" s="7"/>
    </row>
    <row r="21" spans="1:7" ht="12.75" customHeight="1">
      <c r="A21" s="10" t="s">
        <v>772</v>
      </c>
      <c r="B21" s="10" t="s">
        <v>773</v>
      </c>
      <c r="C21" s="7"/>
      <c r="D21" s="7"/>
      <c r="E21" s="7"/>
      <c r="F21" s="7"/>
      <c r="G21" s="7"/>
    </row>
    <row r="22" spans="1:7" ht="12.75" customHeight="1">
      <c r="A22" s="20" t="s">
        <v>787</v>
      </c>
      <c r="B22" s="20" t="s">
        <v>793</v>
      </c>
      <c r="C22" s="24"/>
      <c r="D22" s="24"/>
      <c r="E22" s="7"/>
      <c r="F22" s="7"/>
      <c r="G22" s="7"/>
    </row>
    <row r="23" spans="1:7" ht="12.75" customHeight="1">
      <c r="A23" s="10" t="s">
        <v>794</v>
      </c>
      <c r="B23" s="10" t="s">
        <v>793</v>
      </c>
      <c r="C23" s="7"/>
      <c r="D23" s="7"/>
      <c r="E23" s="7"/>
      <c r="F23" s="7"/>
      <c r="G23" s="7"/>
    </row>
    <row r="24" spans="1:7" s="19" customFormat="1" ht="12.75" customHeight="1">
      <c r="A24" s="36" t="s">
        <v>42</v>
      </c>
      <c r="B24" s="36"/>
      <c r="C24" s="35">
        <f>SUM(C6:C23)</f>
        <v>240194</v>
      </c>
      <c r="D24" s="35">
        <f>SUM(D6:D23)</f>
        <v>219066</v>
      </c>
      <c r="E24" s="35">
        <f>SUM(E6:E23)</f>
        <v>216066</v>
      </c>
      <c r="F24" s="35">
        <f>SUM(F6:F23)</f>
        <v>216066</v>
      </c>
      <c r="G24" s="35">
        <f>SUM(G6:G23)</f>
        <v>216066</v>
      </c>
    </row>
    <row r="25" spans="1:7" s="23" customFormat="1" ht="12.75" customHeight="1">
      <c r="A25" s="23" t="s">
        <v>697</v>
      </c>
      <c r="B25" s="23" t="s">
        <v>724</v>
      </c>
      <c r="C25" s="7">
        <v>144738</v>
      </c>
      <c r="D25" s="7">
        <v>137922.2</v>
      </c>
      <c r="E25" s="7">
        <v>112363.22</v>
      </c>
      <c r="F25" s="7">
        <v>112363.22</v>
      </c>
      <c r="G25" s="7">
        <v>112363.22</v>
      </c>
    </row>
    <row r="26" spans="3:7" s="23" customFormat="1" ht="12.75" customHeight="1">
      <c r="C26" s="7"/>
      <c r="D26" s="7"/>
      <c r="E26" s="7"/>
      <c r="F26" s="7"/>
      <c r="G26" s="7"/>
    </row>
    <row r="27" spans="1:7" s="67" customFormat="1" ht="12.75" customHeight="1">
      <c r="A27" s="67" t="s">
        <v>765</v>
      </c>
      <c r="C27" s="35">
        <f>SUM(C25+C26)</f>
        <v>144738</v>
      </c>
      <c r="D27" s="35">
        <f>SUM(D25+D26)</f>
        <v>137922.2</v>
      </c>
      <c r="E27" s="35">
        <f>SUM(E25+E26)</f>
        <v>112363.22</v>
      </c>
      <c r="F27" s="35">
        <f>SUM(F25+F26)</f>
        <v>112363.22</v>
      </c>
      <c r="G27" s="35">
        <f>SUM(G25+G26)</f>
        <v>112363.22</v>
      </c>
    </row>
    <row r="28" spans="3:5" s="23" customFormat="1" ht="12.75" customHeight="1">
      <c r="C28" s="7"/>
      <c r="D28" s="7"/>
      <c r="E28" s="7"/>
    </row>
    <row r="29" spans="1:7" s="67" customFormat="1" ht="12.75" customHeight="1">
      <c r="A29" s="67" t="s">
        <v>467</v>
      </c>
      <c r="C29" s="66">
        <f>SUM(C24+C27)</f>
        <v>384932</v>
      </c>
      <c r="D29" s="66">
        <f>SUM(D24+D27)</f>
        <v>356988.2</v>
      </c>
      <c r="E29" s="66">
        <f>SUM(E24+E27)</f>
        <v>328429.22</v>
      </c>
      <c r="F29" s="35">
        <f>SUM(F24+F27)</f>
        <v>328429.22</v>
      </c>
      <c r="G29" s="35">
        <f>SUM(G24+G27)</f>
        <v>328429.22</v>
      </c>
    </row>
    <row r="30" spans="3:5" s="23" customFormat="1" ht="12.75" customHeight="1">
      <c r="C30" s="7"/>
      <c r="D30" s="7"/>
      <c r="E30" s="7"/>
    </row>
    <row r="31" ht="12.75" customHeight="1">
      <c r="D31" s="19" t="s">
        <v>264</v>
      </c>
    </row>
    <row r="33" spans="1:7" s="19" customFormat="1" ht="12.75" customHeight="1">
      <c r="A33" s="36" t="s">
        <v>264</v>
      </c>
      <c r="B33" s="36"/>
      <c r="C33" s="35">
        <f>'Water District'!C89-'Water District Revenue'!C29</f>
        <v>-47664</v>
      </c>
      <c r="D33" s="35">
        <f>'Water District'!D89-'Water District Revenue'!D29</f>
        <v>39070.71999999997</v>
      </c>
      <c r="E33" s="35">
        <f>'Water District'!E89-'Water District Revenue'!E29</f>
        <v>32710.18000000005</v>
      </c>
      <c r="F33" s="35">
        <f>'Water District'!F89-'Water District Revenue'!F29</f>
        <v>32710.18000000005</v>
      </c>
      <c r="G33" s="35">
        <f>'Water District'!G89-'Water District Revenue'!G29</f>
        <v>32710.18000000005</v>
      </c>
    </row>
    <row r="57" ht="12.75" customHeight="1">
      <c r="D57" s="58" t="s">
        <v>749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scale="89" r:id="rId1"/>
  <headerFooter alignWithMargins="0">
    <oddHeader>&amp;C&amp;12Town of Somerset     Water District Estimated Revenues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64">
      <selection activeCell="G25" sqref="G25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42">
        <v>2008</v>
      </c>
      <c r="D4" s="42">
        <v>2009</v>
      </c>
      <c r="E4" s="42">
        <v>2010</v>
      </c>
      <c r="F4" s="42">
        <v>2010</v>
      </c>
      <c r="G4" s="42">
        <v>2010</v>
      </c>
    </row>
    <row r="5" s="19" customFormat="1" ht="12.75" customHeight="1"/>
    <row r="6" s="19" customFormat="1" ht="12.75" customHeight="1">
      <c r="D6" s="19" t="s">
        <v>2</v>
      </c>
    </row>
    <row r="8" spans="1:7" ht="12.75" customHeight="1">
      <c r="A8" s="21" t="s">
        <v>519</v>
      </c>
      <c r="C8" s="24"/>
      <c r="D8" s="24"/>
      <c r="E8" s="24"/>
      <c r="F8" s="24"/>
      <c r="G8" s="24"/>
    </row>
    <row r="9" spans="1:7" ht="12.75" customHeight="1">
      <c r="A9" s="21" t="s">
        <v>520</v>
      </c>
      <c r="C9" s="24"/>
      <c r="D9" s="24"/>
      <c r="E9" s="24"/>
      <c r="F9" s="24"/>
      <c r="G9" s="24"/>
    </row>
    <row r="10" spans="1:7" ht="12.75" customHeight="1">
      <c r="A10" s="20" t="s">
        <v>521</v>
      </c>
      <c r="C10" s="24"/>
      <c r="D10" s="24"/>
      <c r="E10" s="24"/>
      <c r="F10" s="24"/>
      <c r="G10" s="24"/>
    </row>
    <row r="11" spans="1:7" ht="12.75" customHeight="1">
      <c r="A11" s="20" t="s">
        <v>524</v>
      </c>
      <c r="B11" s="20" t="s">
        <v>523</v>
      </c>
      <c r="C11" s="7"/>
      <c r="D11" s="7"/>
      <c r="E11" s="7"/>
      <c r="F11" s="7"/>
      <c r="G11" s="7"/>
    </row>
    <row r="12" spans="1:7" ht="12.75" customHeight="1">
      <c r="A12" s="20" t="s">
        <v>41</v>
      </c>
      <c r="B12" s="20">
        <v>3410.4</v>
      </c>
      <c r="C12" s="7">
        <v>225000</v>
      </c>
      <c r="D12" s="7">
        <v>225000</v>
      </c>
      <c r="E12" s="7">
        <v>225000</v>
      </c>
      <c r="F12" s="7">
        <v>225000</v>
      </c>
      <c r="G12" s="7">
        <v>225000</v>
      </c>
    </row>
    <row r="13" spans="1:7" s="19" customFormat="1" ht="12.75" customHeight="1">
      <c r="A13" s="36" t="s">
        <v>42</v>
      </c>
      <c r="B13" s="36"/>
      <c r="C13" s="35">
        <f>SUM(C11:C12)</f>
        <v>225000</v>
      </c>
      <c r="D13" s="35">
        <f>SUM(D11:D12)</f>
        <v>225000</v>
      </c>
      <c r="E13" s="35">
        <f>SUM(E11:E12)</f>
        <v>225000</v>
      </c>
      <c r="F13" s="35">
        <f>SUM(F11:F12)</f>
        <v>225000</v>
      </c>
      <c r="G13" s="35">
        <f>SUM(G11:G12)</f>
        <v>225000</v>
      </c>
    </row>
    <row r="14" spans="3:7" ht="12.75" customHeight="1">
      <c r="C14" s="24"/>
      <c r="D14" s="24"/>
      <c r="E14" s="24"/>
      <c r="F14" s="24"/>
      <c r="G14" s="24"/>
    </row>
    <row r="15" spans="1:7" ht="12.75" customHeight="1">
      <c r="A15" s="10" t="s">
        <v>799</v>
      </c>
      <c r="B15" s="10" t="s">
        <v>803</v>
      </c>
      <c r="C15" s="7"/>
      <c r="D15" s="7"/>
      <c r="E15" s="7"/>
      <c r="F15" s="7"/>
      <c r="G15" s="7"/>
    </row>
    <row r="16" spans="1:7" ht="12.75" customHeight="1">
      <c r="A16" s="10" t="s">
        <v>805</v>
      </c>
      <c r="B16" s="10" t="s">
        <v>808</v>
      </c>
      <c r="C16" s="7"/>
      <c r="D16" s="7"/>
      <c r="E16" s="7"/>
      <c r="F16" s="7"/>
      <c r="G16" s="7"/>
    </row>
    <row r="17" spans="1:7" ht="12.75" customHeight="1">
      <c r="A17" s="10" t="s">
        <v>806</v>
      </c>
      <c r="B17" s="10" t="s">
        <v>807</v>
      </c>
      <c r="C17" s="7"/>
      <c r="D17" s="7"/>
      <c r="E17" s="7"/>
      <c r="F17" s="7"/>
      <c r="G17" s="7"/>
    </row>
    <row r="18" spans="1:7" s="19" customFormat="1" ht="12.75" customHeight="1">
      <c r="A18" s="36" t="s">
        <v>42</v>
      </c>
      <c r="B18" s="36"/>
      <c r="C18" s="35">
        <f>SUM(C15:C17)</f>
        <v>0</v>
      </c>
      <c r="D18" s="35">
        <f>SUM(D15:D17)</f>
        <v>0</v>
      </c>
      <c r="E18" s="35">
        <f>SUM(E15:E17)</f>
        <v>0</v>
      </c>
      <c r="F18" s="35">
        <f>SUM(F15:F17)</f>
        <v>0</v>
      </c>
      <c r="G18" s="35">
        <f>SUM(G15:G17)</f>
        <v>0</v>
      </c>
    </row>
    <row r="19" spans="1:7" s="19" customFormat="1" ht="12.75" customHeight="1">
      <c r="A19" s="40"/>
      <c r="B19" s="40"/>
      <c r="C19" s="51"/>
      <c r="D19" s="51"/>
      <c r="E19" s="51"/>
      <c r="F19" s="51"/>
      <c r="G19" s="51"/>
    </row>
    <row r="20" spans="1:7" s="21" customFormat="1" ht="12.75" customHeight="1">
      <c r="A20" s="36" t="s">
        <v>200</v>
      </c>
      <c r="B20" s="37"/>
      <c r="C20" s="35">
        <f>SUM(C18,C13)</f>
        <v>225000</v>
      </c>
      <c r="D20" s="35">
        <f>SUM(D18,D13)</f>
        <v>225000</v>
      </c>
      <c r="E20" s="35">
        <f>SUM(E18,E13)</f>
        <v>225000</v>
      </c>
      <c r="F20" s="35">
        <f>SUM(F18,F13)</f>
        <v>225000</v>
      </c>
      <c r="G20" s="35">
        <f>SUM(G18,G13)</f>
        <v>225000</v>
      </c>
    </row>
    <row r="21" spans="1:7" s="21" customFormat="1" ht="12.75" customHeight="1">
      <c r="A21" s="19"/>
      <c r="C21" s="8"/>
      <c r="D21" s="8"/>
      <c r="E21" s="8"/>
      <c r="F21" s="8"/>
      <c r="G21" s="8"/>
    </row>
    <row r="22" spans="3:7" ht="12.75" customHeight="1">
      <c r="C22" s="24"/>
      <c r="D22" s="8" t="s">
        <v>377</v>
      </c>
      <c r="E22" s="24"/>
      <c r="F22" s="24"/>
      <c r="G22" s="24"/>
    </row>
    <row r="23" spans="3:7" ht="12.75" customHeight="1">
      <c r="C23" s="24"/>
      <c r="D23" s="24"/>
      <c r="E23" s="24"/>
      <c r="F23" s="24"/>
      <c r="G23" s="24"/>
    </row>
    <row r="24" spans="1:7" ht="12.75" customHeight="1">
      <c r="A24" s="10" t="s">
        <v>697</v>
      </c>
      <c r="B24" s="10" t="s">
        <v>725</v>
      </c>
      <c r="C24" s="7">
        <v>225000</v>
      </c>
      <c r="D24" s="7">
        <v>225000</v>
      </c>
      <c r="E24" s="7">
        <v>225000</v>
      </c>
      <c r="F24" s="7">
        <v>225000</v>
      </c>
      <c r="G24" s="7">
        <v>225000</v>
      </c>
    </row>
    <row r="25" spans="1:7" ht="12.75" customHeight="1">
      <c r="A25" s="10"/>
      <c r="B25" s="10"/>
      <c r="C25" s="7"/>
      <c r="D25" s="7"/>
      <c r="E25" s="7"/>
      <c r="F25" s="7"/>
      <c r="G25" s="7"/>
    </row>
    <row r="26" spans="1:7" s="19" customFormat="1" ht="12.75" customHeight="1">
      <c r="A26" s="36" t="s">
        <v>42</v>
      </c>
      <c r="B26" s="36"/>
      <c r="C26" s="35">
        <f>SUM(C24:C25)</f>
        <v>225000</v>
      </c>
      <c r="D26" s="35">
        <f>SUM(D24:D25)</f>
        <v>225000</v>
      </c>
      <c r="E26" s="35">
        <f>SUM(E24:E25)</f>
        <v>225000</v>
      </c>
      <c r="F26" s="35">
        <f>SUM(F24:F25)</f>
        <v>225000</v>
      </c>
      <c r="G26" s="35">
        <f>SUM(G24:G25)</f>
        <v>225000</v>
      </c>
    </row>
    <row r="27" spans="3:7" ht="12.75" customHeight="1">
      <c r="C27" s="24"/>
      <c r="D27" s="24"/>
      <c r="E27" s="24"/>
      <c r="F27" s="24"/>
      <c r="G27" s="24"/>
    </row>
    <row r="28" spans="1:7" s="19" customFormat="1" ht="12.75" customHeight="1">
      <c r="A28" s="36" t="s">
        <v>264</v>
      </c>
      <c r="B28" s="36"/>
      <c r="C28" s="35">
        <f>SUM(C20-C26)</f>
        <v>0</v>
      </c>
      <c r="D28" s="35">
        <f>SUM(D13-D26)</f>
        <v>0</v>
      </c>
      <c r="E28" s="35">
        <f>SUM(E13-E26)</f>
        <v>0</v>
      </c>
      <c r="F28" s="35">
        <f>SUM(F13-F26)</f>
        <v>0</v>
      </c>
      <c r="G28" s="35">
        <f>SUM(G13-G26)</f>
        <v>0</v>
      </c>
    </row>
    <row r="29" spans="3:7" s="40" customFormat="1" ht="12.75" customHeight="1">
      <c r="C29" s="51"/>
      <c r="D29" s="51"/>
      <c r="E29" s="51"/>
      <c r="F29" s="51"/>
      <c r="G29" s="51"/>
    </row>
    <row r="30" spans="3:7" s="40" customFormat="1" ht="12.75" customHeight="1">
      <c r="C30" s="51"/>
      <c r="D30" s="51"/>
      <c r="E30" s="51"/>
      <c r="F30" s="51"/>
      <c r="G30" s="51"/>
    </row>
    <row r="32" ht="12.75" customHeight="1">
      <c r="D32" s="42"/>
    </row>
    <row r="34" spans="1:7" ht="12.75" customHeight="1">
      <c r="A34" s="19"/>
      <c r="B34" s="19"/>
      <c r="C34" s="19"/>
      <c r="D34" s="19"/>
      <c r="E34" s="19"/>
      <c r="F34" s="19"/>
      <c r="G34" s="19"/>
    </row>
    <row r="36" spans="1:7" ht="12.75" customHeight="1">
      <c r="A36" s="21"/>
      <c r="C36" s="24"/>
      <c r="D36" s="24"/>
      <c r="E36" s="24"/>
      <c r="F36" s="24"/>
      <c r="G36" s="24"/>
    </row>
    <row r="37" spans="1:7" ht="12.75" customHeight="1">
      <c r="A37" s="21"/>
      <c r="C37" s="24"/>
      <c r="D37" s="24"/>
      <c r="E37" s="24"/>
      <c r="F37" s="24"/>
      <c r="G37" s="24"/>
    </row>
    <row r="38" spans="3:7" ht="12.75" customHeight="1">
      <c r="C38" s="24"/>
      <c r="D38" s="24"/>
      <c r="E38" s="24"/>
      <c r="F38" s="24"/>
      <c r="G38" s="24"/>
    </row>
    <row r="39" spans="3:7" ht="12.75" customHeight="1">
      <c r="C39" s="24"/>
      <c r="D39" s="24"/>
      <c r="E39" s="24"/>
      <c r="F39" s="24"/>
      <c r="G39" s="24"/>
    </row>
    <row r="40" spans="3:7" ht="12.75" customHeight="1">
      <c r="C40" s="7"/>
      <c r="D40" s="7"/>
      <c r="E40" s="7"/>
      <c r="F40" s="7"/>
      <c r="G40" s="7"/>
    </row>
    <row r="41" spans="1:7" ht="12.75" customHeight="1">
      <c r="A41" s="36"/>
      <c r="B41" s="36"/>
      <c r="C41" s="35"/>
      <c r="D41" s="35"/>
      <c r="E41" s="35"/>
      <c r="F41" s="35"/>
      <c r="G41" s="35"/>
    </row>
    <row r="42" spans="3:7" ht="12.75" customHeight="1">
      <c r="C42" s="24"/>
      <c r="D42" s="24"/>
      <c r="E42" s="24"/>
      <c r="F42" s="24"/>
      <c r="G42" s="24"/>
    </row>
    <row r="43" spans="1:7" ht="12.75" customHeight="1">
      <c r="A43" s="10"/>
      <c r="B43" s="10"/>
      <c r="C43" s="7"/>
      <c r="D43" s="7"/>
      <c r="E43" s="7"/>
      <c r="F43" s="7"/>
      <c r="G43" s="7"/>
    </row>
    <row r="44" spans="1:7" ht="12.75" customHeight="1">
      <c r="A44" s="10"/>
      <c r="B44" s="10"/>
      <c r="C44" s="7"/>
      <c r="D44" s="7"/>
      <c r="E44" s="7"/>
      <c r="F44" s="7"/>
      <c r="G44" s="7"/>
    </row>
    <row r="45" spans="1:7" ht="12.75" customHeight="1">
      <c r="A45" s="36"/>
      <c r="B45" s="36"/>
      <c r="C45" s="35"/>
      <c r="D45" s="35"/>
      <c r="E45" s="35"/>
      <c r="F45" s="35"/>
      <c r="G45" s="35"/>
    </row>
    <row r="46" spans="3:7" ht="12.75" customHeight="1">
      <c r="C46" s="24"/>
      <c r="D46" s="24"/>
      <c r="E46" s="24"/>
      <c r="F46" s="24"/>
      <c r="G46" s="24"/>
    </row>
    <row r="47" spans="1:7" s="21" customFormat="1" ht="12.75" customHeight="1">
      <c r="A47" s="36"/>
      <c r="B47" s="37"/>
      <c r="C47" s="35"/>
      <c r="D47" s="35"/>
      <c r="E47" s="35"/>
      <c r="F47" s="35"/>
      <c r="G47" s="35"/>
    </row>
    <row r="48" spans="3:7" ht="12.75" customHeight="1">
      <c r="C48" s="24"/>
      <c r="D48" s="24"/>
      <c r="E48" s="24"/>
      <c r="F48" s="24"/>
      <c r="G48" s="24"/>
    </row>
    <row r="49" spans="3:7" ht="12.75" customHeight="1">
      <c r="C49" s="24"/>
      <c r="D49" s="8"/>
      <c r="E49" s="24"/>
      <c r="F49" s="24"/>
      <c r="G49" s="24"/>
    </row>
    <row r="50" spans="3:7" ht="12.75" customHeight="1">
      <c r="C50" s="24"/>
      <c r="D50" s="24"/>
      <c r="E50" s="24"/>
      <c r="F50" s="24"/>
      <c r="G50" s="24"/>
    </row>
    <row r="51" spans="1:7" ht="12.75" customHeight="1">
      <c r="A51" s="10"/>
      <c r="B51" s="10"/>
      <c r="C51" s="7"/>
      <c r="D51" s="7"/>
      <c r="E51" s="7"/>
      <c r="F51" s="7"/>
      <c r="G51" s="7"/>
    </row>
    <row r="52" spans="1:7" ht="12.75" customHeight="1">
      <c r="A52" s="10"/>
      <c r="B52" s="10"/>
      <c r="C52" s="7"/>
      <c r="D52" s="7"/>
      <c r="E52" s="7"/>
      <c r="F52" s="7"/>
      <c r="G52" s="7"/>
    </row>
    <row r="53" spans="1:7" ht="12.75" customHeight="1">
      <c r="A53" s="36"/>
      <c r="B53" s="36"/>
      <c r="C53" s="35"/>
      <c r="D53" s="35"/>
      <c r="E53" s="35"/>
      <c r="F53" s="35"/>
      <c r="G53" s="35"/>
    </row>
    <row r="54" spans="3:7" ht="12.75" customHeight="1">
      <c r="C54" s="24"/>
      <c r="D54" s="24"/>
      <c r="E54" s="24"/>
      <c r="F54" s="24"/>
      <c r="G54" s="24"/>
    </row>
    <row r="55" spans="1:7" ht="12.75" customHeight="1">
      <c r="A55" s="36"/>
      <c r="B55" s="36"/>
      <c r="C55" s="35"/>
      <c r="D55" s="35"/>
      <c r="E55" s="35"/>
      <c r="F55" s="35"/>
      <c r="G55" s="35"/>
    </row>
    <row r="58" ht="12.75" customHeight="1">
      <c r="D58" s="58" t="s">
        <v>750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scale="96" r:id="rId1"/>
  <headerFooter alignWithMargins="0">
    <oddHeader>&amp;C&amp;12Town of Somerset        Fire Protection District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70">
      <selection activeCell="G24" sqref="G24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42">
        <v>2008</v>
      </c>
      <c r="D4" s="42">
        <v>2009</v>
      </c>
      <c r="E4" s="42">
        <v>2010</v>
      </c>
      <c r="F4" s="42">
        <v>2010</v>
      </c>
      <c r="G4" s="42">
        <v>2010</v>
      </c>
    </row>
    <row r="5" s="19" customFormat="1" ht="12.75" customHeight="1"/>
    <row r="6" s="19" customFormat="1" ht="12.75" customHeight="1">
      <c r="D6" s="19" t="s">
        <v>2</v>
      </c>
    </row>
    <row r="8" spans="1:7" ht="12.75" customHeight="1">
      <c r="A8" s="21" t="s">
        <v>827</v>
      </c>
      <c r="C8" s="24"/>
      <c r="D8" s="24"/>
      <c r="E8" s="24"/>
      <c r="F8" s="24"/>
      <c r="G8" s="24"/>
    </row>
    <row r="9" spans="1:7" ht="12.75" customHeight="1">
      <c r="A9" s="21" t="s">
        <v>1</v>
      </c>
      <c r="C9" s="24"/>
      <c r="D9" s="24"/>
      <c r="E9" s="24"/>
      <c r="F9" s="24"/>
      <c r="G9" s="24"/>
    </row>
    <row r="10" spans="3:7" ht="12.75" customHeight="1">
      <c r="C10" s="24"/>
      <c r="D10" s="24"/>
      <c r="E10" s="24"/>
      <c r="F10" s="24"/>
      <c r="G10" s="24"/>
    </row>
    <row r="11" spans="3:7" ht="12.75" customHeight="1">
      <c r="C11" s="7"/>
      <c r="D11" s="7"/>
      <c r="E11" s="7"/>
      <c r="F11" s="7"/>
      <c r="G11" s="7"/>
    </row>
    <row r="12" spans="1:7" ht="12.75" customHeight="1">
      <c r="A12" s="20" t="s">
        <v>828</v>
      </c>
      <c r="B12" s="20" t="s">
        <v>830</v>
      </c>
      <c r="C12" s="7"/>
      <c r="D12" s="7">
        <v>0</v>
      </c>
      <c r="E12" s="7"/>
      <c r="F12" s="7"/>
      <c r="G12" s="7"/>
    </row>
    <row r="13" spans="1:7" s="19" customFormat="1" ht="12.75" customHeight="1">
      <c r="A13" s="36" t="s">
        <v>42</v>
      </c>
      <c r="B13" s="36"/>
      <c r="C13" s="35">
        <f>SUM(C11:C12)</f>
        <v>0</v>
      </c>
      <c r="D13" s="35">
        <f>SUM(D11:D12)</f>
        <v>0</v>
      </c>
      <c r="E13" s="35">
        <f>SUM(E11:E12)</f>
        <v>0</v>
      </c>
      <c r="F13" s="35">
        <f>SUM(F11:F12)</f>
        <v>0</v>
      </c>
      <c r="G13" s="35">
        <f>SUM(G11:G12)</f>
        <v>0</v>
      </c>
    </row>
    <row r="14" spans="3:7" ht="12.75" customHeight="1">
      <c r="C14" s="24"/>
      <c r="D14" s="24"/>
      <c r="E14" s="24"/>
      <c r="F14" s="24"/>
      <c r="G14" s="24"/>
    </row>
    <row r="15" spans="1:7" ht="12.75" customHeight="1">
      <c r="A15" s="10"/>
      <c r="B15" s="10"/>
      <c r="C15" s="7"/>
      <c r="D15" s="7"/>
      <c r="E15" s="7"/>
      <c r="F15" s="7"/>
      <c r="G15" s="7"/>
    </row>
    <row r="16" spans="1:7" ht="12.75" customHeight="1">
      <c r="A16" s="10"/>
      <c r="B16" s="10"/>
      <c r="C16" s="7"/>
      <c r="D16" s="7"/>
      <c r="E16" s="7"/>
      <c r="F16" s="7"/>
      <c r="G16" s="7"/>
    </row>
    <row r="17" spans="1:7" ht="12.75" customHeight="1">
      <c r="A17" s="10"/>
      <c r="B17" s="10"/>
      <c r="C17" s="7"/>
      <c r="D17" s="7"/>
      <c r="E17" s="7"/>
      <c r="F17" s="7"/>
      <c r="G17" s="7"/>
    </row>
    <row r="18" spans="1:7" s="19" customFormat="1" ht="12.75" customHeight="1">
      <c r="A18" s="36" t="s">
        <v>42</v>
      </c>
      <c r="B18" s="36"/>
      <c r="C18" s="35">
        <f>SUM(C15:C17)</f>
        <v>0</v>
      </c>
      <c r="D18" s="35">
        <f>SUM(D15:D17)</f>
        <v>0</v>
      </c>
      <c r="E18" s="35">
        <f>SUM(E15:E17)</f>
        <v>0</v>
      </c>
      <c r="F18" s="35">
        <f>SUM(F15:F17)</f>
        <v>0</v>
      </c>
      <c r="G18" s="35">
        <f>SUM(G15:G17)</f>
        <v>0</v>
      </c>
    </row>
    <row r="19" spans="1:7" s="19" customFormat="1" ht="12.75" customHeight="1">
      <c r="A19" s="40"/>
      <c r="B19" s="40"/>
      <c r="C19" s="51"/>
      <c r="D19" s="51"/>
      <c r="E19" s="51"/>
      <c r="F19" s="51"/>
      <c r="G19" s="51"/>
    </row>
    <row r="20" spans="1:7" s="21" customFormat="1" ht="12.75" customHeight="1">
      <c r="A20" s="36" t="s">
        <v>200</v>
      </c>
      <c r="B20" s="37"/>
      <c r="C20" s="35">
        <f>SUM(C18,C13)</f>
        <v>0</v>
      </c>
      <c r="D20" s="35">
        <f>SUM(D18,D13)</f>
        <v>0</v>
      </c>
      <c r="E20" s="35">
        <f>SUM(E18,E13)</f>
        <v>0</v>
      </c>
      <c r="F20" s="35">
        <f>SUM(F18,F13)</f>
        <v>0</v>
      </c>
      <c r="G20" s="35">
        <f>SUM(G18,G13)</f>
        <v>0</v>
      </c>
    </row>
    <row r="21" spans="1:7" s="21" customFormat="1" ht="12.75" customHeight="1">
      <c r="A21" s="19"/>
      <c r="C21" s="8"/>
      <c r="D21" s="8"/>
      <c r="E21" s="8"/>
      <c r="F21" s="8"/>
      <c r="G21" s="8"/>
    </row>
    <row r="22" spans="3:7" ht="12.75" customHeight="1">
      <c r="C22" s="24"/>
      <c r="D22" s="8" t="s">
        <v>377</v>
      </c>
      <c r="E22" s="24"/>
      <c r="F22" s="24"/>
      <c r="G22" s="24"/>
    </row>
    <row r="23" spans="3:7" ht="12.75" customHeight="1">
      <c r="C23" s="24"/>
      <c r="D23" s="24"/>
      <c r="E23" s="24"/>
      <c r="F23" s="24"/>
      <c r="G23" s="24"/>
    </row>
    <row r="24" spans="1:7" ht="12.75" customHeight="1">
      <c r="A24" s="10" t="s">
        <v>193</v>
      </c>
      <c r="B24" s="10" t="s">
        <v>829</v>
      </c>
      <c r="C24" s="7"/>
      <c r="D24" s="7"/>
      <c r="E24" s="7"/>
      <c r="F24" s="7"/>
      <c r="G24" s="7"/>
    </row>
    <row r="25" spans="1:7" ht="12.75" customHeight="1">
      <c r="A25" s="10"/>
      <c r="B25" s="10"/>
      <c r="C25" s="7"/>
      <c r="D25" s="7"/>
      <c r="E25" s="7"/>
      <c r="F25" s="7"/>
      <c r="G25" s="7"/>
    </row>
    <row r="26" spans="1:7" s="19" customFormat="1" ht="12.75" customHeight="1">
      <c r="A26" s="36" t="s">
        <v>42</v>
      </c>
      <c r="B26" s="36"/>
      <c r="C26" s="35">
        <f>SUM(C24:C25)</f>
        <v>0</v>
      </c>
      <c r="D26" s="35">
        <f>SUM(D24:D25)</f>
        <v>0</v>
      </c>
      <c r="E26" s="35">
        <f>SUM(E24:E25)</f>
        <v>0</v>
      </c>
      <c r="F26" s="35">
        <f>SUM(F24:F25)</f>
        <v>0</v>
      </c>
      <c r="G26" s="35">
        <f>SUM(G24:G25)</f>
        <v>0</v>
      </c>
    </row>
    <row r="27" spans="3:7" ht="12.75" customHeight="1">
      <c r="C27" s="24"/>
      <c r="D27" s="24"/>
      <c r="E27" s="24"/>
      <c r="F27" s="24"/>
      <c r="G27" s="24"/>
    </row>
    <row r="28" spans="1:7" s="19" customFormat="1" ht="12.75" customHeight="1">
      <c r="A28" s="36" t="s">
        <v>264</v>
      </c>
      <c r="B28" s="36"/>
      <c r="C28" s="35">
        <f>SUM(C20-C26)</f>
        <v>0</v>
      </c>
      <c r="D28" s="35">
        <f>SUM(D13-D26)</f>
        <v>0</v>
      </c>
      <c r="E28" s="35">
        <f>SUM(E13-E26)</f>
        <v>0</v>
      </c>
      <c r="F28" s="35">
        <f>SUM(F13-F26)</f>
        <v>0</v>
      </c>
      <c r="G28" s="35">
        <f>SUM(G13-G26)</f>
        <v>0</v>
      </c>
    </row>
    <row r="29" spans="3:7" s="40" customFormat="1" ht="12.75" customHeight="1">
      <c r="C29" s="51"/>
      <c r="D29" s="51"/>
      <c r="E29" s="51"/>
      <c r="F29" s="51"/>
      <c r="G29" s="51"/>
    </row>
    <row r="30" spans="3:7" s="40" customFormat="1" ht="12.75" customHeight="1">
      <c r="C30" s="51"/>
      <c r="D30" s="51"/>
      <c r="E30" s="51"/>
      <c r="F30" s="51"/>
      <c r="G30" s="51"/>
    </row>
    <row r="32" ht="12.75" customHeight="1">
      <c r="D32" s="42"/>
    </row>
    <row r="34" spans="1:7" ht="12.75" customHeight="1">
      <c r="A34" s="19"/>
      <c r="B34" s="19"/>
      <c r="C34" s="19"/>
      <c r="D34" s="19"/>
      <c r="E34" s="19"/>
      <c r="F34" s="19"/>
      <c r="G34" s="19"/>
    </row>
    <row r="36" spans="1:7" ht="12.75" customHeight="1">
      <c r="A36" s="21"/>
      <c r="C36" s="24"/>
      <c r="D36" s="24"/>
      <c r="E36" s="24"/>
      <c r="F36" s="24"/>
      <c r="G36" s="24"/>
    </row>
    <row r="37" spans="1:7" ht="12.75" customHeight="1">
      <c r="A37" s="21"/>
      <c r="C37" s="24"/>
      <c r="D37" s="24"/>
      <c r="E37" s="24"/>
      <c r="F37" s="24"/>
      <c r="G37" s="24"/>
    </row>
    <row r="38" spans="3:7" ht="12.75" customHeight="1">
      <c r="C38" s="24"/>
      <c r="D38" s="24"/>
      <c r="E38" s="24"/>
      <c r="F38" s="24"/>
      <c r="G38" s="24"/>
    </row>
    <row r="39" spans="3:7" ht="12.75" customHeight="1">
      <c r="C39" s="24"/>
      <c r="D39" s="24"/>
      <c r="E39" s="24"/>
      <c r="F39" s="24"/>
      <c r="G39" s="24"/>
    </row>
    <row r="40" spans="3:7" ht="12.75" customHeight="1">
      <c r="C40" s="7"/>
      <c r="D40" s="7"/>
      <c r="E40" s="7"/>
      <c r="F40" s="7"/>
      <c r="G40" s="7"/>
    </row>
    <row r="41" spans="1:7" ht="12.75" customHeight="1">
      <c r="A41" s="36"/>
      <c r="B41" s="36"/>
      <c r="C41" s="35"/>
      <c r="D41" s="35"/>
      <c r="E41" s="35"/>
      <c r="F41" s="35"/>
      <c r="G41" s="35"/>
    </row>
    <row r="42" spans="3:7" ht="12.75" customHeight="1">
      <c r="C42" s="24"/>
      <c r="D42" s="24"/>
      <c r="E42" s="24"/>
      <c r="F42" s="24"/>
      <c r="G42" s="24"/>
    </row>
    <row r="43" spans="1:7" ht="12.75" customHeight="1">
      <c r="A43" s="10"/>
      <c r="B43" s="10"/>
      <c r="C43" s="7"/>
      <c r="D43" s="7"/>
      <c r="E43" s="7"/>
      <c r="F43" s="7"/>
      <c r="G43" s="7"/>
    </row>
    <row r="44" spans="1:7" ht="12.75" customHeight="1">
      <c r="A44" s="10"/>
      <c r="B44" s="10"/>
      <c r="C44" s="7"/>
      <c r="D44" s="7"/>
      <c r="E44" s="7"/>
      <c r="F44" s="7"/>
      <c r="G44" s="7"/>
    </row>
    <row r="45" spans="1:7" ht="12.75" customHeight="1">
      <c r="A45" s="36"/>
      <c r="B45" s="36"/>
      <c r="C45" s="35"/>
      <c r="D45" s="35"/>
      <c r="E45" s="35"/>
      <c r="F45" s="35"/>
      <c r="G45" s="35"/>
    </row>
    <row r="46" spans="3:7" ht="12.75" customHeight="1">
      <c r="C46" s="24"/>
      <c r="D46" s="24"/>
      <c r="E46" s="24"/>
      <c r="F46" s="24"/>
      <c r="G46" s="24"/>
    </row>
    <row r="47" spans="1:7" s="21" customFormat="1" ht="12.75" customHeight="1">
      <c r="A47" s="36"/>
      <c r="B47" s="37"/>
      <c r="C47" s="35"/>
      <c r="D47" s="35"/>
      <c r="E47" s="35"/>
      <c r="F47" s="35"/>
      <c r="G47" s="35"/>
    </row>
    <row r="48" spans="3:7" ht="12.75" customHeight="1">
      <c r="C48" s="24"/>
      <c r="D48" s="24"/>
      <c r="E48" s="24"/>
      <c r="F48" s="24"/>
      <c r="G48" s="24"/>
    </row>
    <row r="49" spans="3:7" ht="12.75" customHeight="1">
      <c r="C49" s="24"/>
      <c r="D49" s="8"/>
      <c r="E49" s="24"/>
      <c r="F49" s="24"/>
      <c r="G49" s="24"/>
    </row>
    <row r="50" spans="3:7" ht="12.75" customHeight="1">
      <c r="C50" s="24"/>
      <c r="D50" s="24"/>
      <c r="E50" s="24"/>
      <c r="F50" s="24"/>
      <c r="G50" s="24"/>
    </row>
    <row r="51" spans="1:7" ht="12.75" customHeight="1">
      <c r="A51" s="10"/>
      <c r="B51" s="10"/>
      <c r="C51" s="7"/>
      <c r="D51" s="7"/>
      <c r="E51" s="7"/>
      <c r="F51" s="7"/>
      <c r="G51" s="7"/>
    </row>
    <row r="52" spans="1:7" ht="12.75" customHeight="1">
      <c r="A52" s="10"/>
      <c r="B52" s="10"/>
      <c r="C52" s="7"/>
      <c r="D52" s="7"/>
      <c r="E52" s="7"/>
      <c r="F52" s="7"/>
      <c r="G52" s="7"/>
    </row>
    <row r="53" spans="1:7" ht="12.75" customHeight="1">
      <c r="A53" s="36"/>
      <c r="B53" s="36"/>
      <c r="C53" s="35"/>
      <c r="D53" s="35"/>
      <c r="E53" s="35"/>
      <c r="F53" s="35"/>
      <c r="G53" s="35"/>
    </row>
    <row r="54" spans="3:7" ht="12.75" customHeight="1">
      <c r="C54" s="24"/>
      <c r="D54" s="24"/>
      <c r="E54" s="24"/>
      <c r="F54" s="24"/>
      <c r="G54" s="24"/>
    </row>
    <row r="55" spans="1:7" ht="12.75" customHeight="1">
      <c r="A55" s="36"/>
      <c r="B55" s="36"/>
      <c r="C55" s="35"/>
      <c r="D55" s="35"/>
      <c r="E55" s="35"/>
      <c r="F55" s="35"/>
      <c r="G55" s="35"/>
    </row>
    <row r="58" ht="12.75" customHeight="1">
      <c r="D58" s="58" t="s">
        <v>751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scale="96" r:id="rId1"/>
  <headerFooter alignWithMargins="0">
    <oddHeader>&amp;C&amp;12Capital Projects Fund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8">
      <selection activeCell="E15" sqref="E15"/>
    </sheetView>
  </sheetViews>
  <sheetFormatPr defaultColWidth="9.140625" defaultRowHeight="19.5" customHeight="1"/>
  <cols>
    <col min="1" max="1" width="5.140625" style="2" bestFit="1" customWidth="1"/>
    <col min="2" max="2" width="21.8515625" style="5" bestFit="1" customWidth="1"/>
    <col min="3" max="3" width="12.8515625" style="2" bestFit="1" customWidth="1"/>
    <col min="4" max="5" width="10.8515625" style="2" bestFit="1" customWidth="1"/>
    <col min="6" max="6" width="11.57421875" style="2" bestFit="1" customWidth="1"/>
    <col min="7" max="7" width="11.7109375" style="2" bestFit="1" customWidth="1"/>
    <col min="8" max="8" width="11.8515625" style="5" customWidth="1"/>
    <col min="9" max="9" width="6.140625" style="5" customWidth="1"/>
    <col min="10" max="10" width="9.140625" style="5" customWidth="1"/>
    <col min="11" max="11" width="10.8515625" style="5" bestFit="1" customWidth="1"/>
    <col min="12" max="16384" width="9.140625" style="5" customWidth="1"/>
  </cols>
  <sheetData>
    <row r="1" spans="1:7" ht="19.5" customHeight="1">
      <c r="A1" s="4"/>
      <c r="B1" s="6"/>
      <c r="C1" s="4" t="s">
        <v>2</v>
      </c>
      <c r="D1" s="4" t="s">
        <v>5</v>
      </c>
      <c r="E1" s="4" t="s">
        <v>5</v>
      </c>
      <c r="F1" s="4" t="s">
        <v>810</v>
      </c>
      <c r="G1" s="4"/>
    </row>
    <row r="2" spans="1:9" ht="19.5" customHeight="1">
      <c r="A2" s="4"/>
      <c r="B2" s="6"/>
      <c r="C2" s="4" t="s">
        <v>3</v>
      </c>
      <c r="D2" s="4" t="s">
        <v>6</v>
      </c>
      <c r="E2" s="4" t="s">
        <v>8</v>
      </c>
      <c r="F2" s="4" t="s">
        <v>811</v>
      </c>
      <c r="G2" s="4" t="s">
        <v>10</v>
      </c>
      <c r="I2" s="4" t="s">
        <v>655</v>
      </c>
    </row>
    <row r="3" spans="1:9" ht="19.5" customHeight="1">
      <c r="A3" s="4" t="s">
        <v>0</v>
      </c>
      <c r="B3" s="4" t="s">
        <v>1</v>
      </c>
      <c r="C3" s="4" t="s">
        <v>4</v>
      </c>
      <c r="D3" s="4" t="s">
        <v>7</v>
      </c>
      <c r="E3" s="4" t="s">
        <v>9</v>
      </c>
      <c r="F3" s="4" t="s">
        <v>812</v>
      </c>
      <c r="G3" s="4" t="s">
        <v>11</v>
      </c>
      <c r="H3" s="4" t="s">
        <v>9</v>
      </c>
      <c r="I3" s="4" t="s">
        <v>656</v>
      </c>
    </row>
    <row r="4" spans="1:9" ht="19.5" customHeight="1">
      <c r="A4" s="2" t="s">
        <v>12</v>
      </c>
      <c r="B4" s="5" t="s">
        <v>16</v>
      </c>
      <c r="C4" s="7">
        <f>Undistributed!C47</f>
        <v>955296</v>
      </c>
      <c r="D4" s="7">
        <f>'General Fund Estimated Revenues'!E105</f>
        <v>50400</v>
      </c>
      <c r="E4" s="7">
        <f>'General Fund Estimated Revenues'!E114</f>
        <v>117554.09000000008</v>
      </c>
      <c r="F4" s="7">
        <f>'General Fund Estimated Revenues'!E107</f>
        <v>1083494</v>
      </c>
      <c r="G4" s="7">
        <f>'General Fund Estimated Revenues'!E106</f>
        <v>249607.41</v>
      </c>
      <c r="I4" s="71">
        <v>2.39</v>
      </c>
    </row>
    <row r="5" spans="1:9" ht="19.5" customHeight="1">
      <c r="A5" s="2" t="s">
        <v>13</v>
      </c>
      <c r="B5" s="5" t="s">
        <v>17</v>
      </c>
      <c r="C5" s="7">
        <f>'Town Ouside Village'!E134</f>
        <v>138138</v>
      </c>
      <c r="D5" s="7">
        <f>Unexpended!E30</f>
        <v>72050</v>
      </c>
      <c r="E5" s="7">
        <f>Unexpended!E32</f>
        <v>66088</v>
      </c>
      <c r="F5" s="7">
        <v>0</v>
      </c>
      <c r="G5" s="7">
        <f>SUM(C5-D5-E5-F5)</f>
        <v>0</v>
      </c>
      <c r="I5" s="71" t="s">
        <v>661</v>
      </c>
    </row>
    <row r="6" spans="1:9" ht="19.5" customHeight="1">
      <c r="A6" s="2" t="s">
        <v>14</v>
      </c>
      <c r="B6" s="5" t="s">
        <v>624</v>
      </c>
      <c r="C6" s="7">
        <f>'Highway Appropriations'!E98</f>
        <v>1507787</v>
      </c>
      <c r="D6" s="7">
        <f>'Highway Revenues - Outside'!E28</f>
        <v>1117864.1</v>
      </c>
      <c r="E6" s="7">
        <f>'Highway Revenues - Outside'!E37</f>
        <v>259801.05999999982</v>
      </c>
      <c r="F6" s="7">
        <f>'Highway Revenues - Outside'!E30</f>
        <v>110500</v>
      </c>
      <c r="G6" s="7">
        <v>19621.84</v>
      </c>
      <c r="I6" s="71">
        <v>0.22</v>
      </c>
    </row>
    <row r="7" spans="1:9" ht="19.5" customHeight="1">
      <c r="A7" s="11"/>
      <c r="B7" s="10"/>
      <c r="C7" s="7"/>
      <c r="D7" s="7"/>
      <c r="E7" s="7"/>
      <c r="F7" s="7"/>
      <c r="G7" s="7"/>
      <c r="I7" s="54"/>
    </row>
    <row r="8" spans="1:9" ht="19.5" customHeight="1">
      <c r="A8" s="11"/>
      <c r="B8" s="10"/>
      <c r="C8" s="7"/>
      <c r="D8" s="7"/>
      <c r="E8" s="7"/>
      <c r="F8" s="7"/>
      <c r="G8" s="7"/>
      <c r="I8" s="54"/>
    </row>
    <row r="9" spans="1:9" ht="19.5" customHeight="1">
      <c r="A9" s="11"/>
      <c r="B9" s="10"/>
      <c r="C9" s="7"/>
      <c r="D9" s="7"/>
      <c r="E9" s="7"/>
      <c r="F9" s="7"/>
      <c r="G9" s="7"/>
      <c r="I9" s="54"/>
    </row>
    <row r="10" spans="1:9" ht="19.5" customHeight="1">
      <c r="A10" s="2" t="s">
        <v>15</v>
      </c>
      <c r="B10" s="5" t="s">
        <v>625</v>
      </c>
      <c r="C10" s="7"/>
      <c r="D10" s="7"/>
      <c r="E10" s="7"/>
      <c r="F10" s="7"/>
      <c r="G10" s="7"/>
      <c r="I10" s="54"/>
    </row>
    <row r="11" spans="2:9" ht="19.5" customHeight="1">
      <c r="B11" s="5" t="s">
        <v>29</v>
      </c>
      <c r="C11" s="7"/>
      <c r="D11" s="7"/>
      <c r="E11" s="7"/>
      <c r="F11" s="7"/>
      <c r="G11" s="7"/>
      <c r="I11" s="54"/>
    </row>
    <row r="12" spans="1:9" ht="19.5" customHeight="1">
      <c r="A12" s="2" t="s">
        <v>18</v>
      </c>
      <c r="B12" s="5" t="s">
        <v>23</v>
      </c>
      <c r="C12" s="7">
        <f>'Lighting District'!E12</f>
        <v>4000</v>
      </c>
      <c r="D12" s="7">
        <v>0</v>
      </c>
      <c r="E12" s="7">
        <f>'Lighting District'!E20</f>
        <v>0</v>
      </c>
      <c r="F12" s="7">
        <f>'Lighting District'!E17</f>
        <v>0</v>
      </c>
      <c r="G12" s="7">
        <f>SUM(C12-D12-E12-F12)</f>
        <v>4000</v>
      </c>
      <c r="I12" s="75">
        <v>0.6003</v>
      </c>
    </row>
    <row r="13" spans="1:9" ht="19.5" customHeight="1">
      <c r="A13" s="2" t="s">
        <v>19</v>
      </c>
      <c r="B13" s="5" t="s">
        <v>24</v>
      </c>
      <c r="C13" s="7">
        <f>'Water District'!E89</f>
        <v>361139.4</v>
      </c>
      <c r="D13" s="7">
        <f>'Water District Revenue'!E24</f>
        <v>216066</v>
      </c>
      <c r="E13" s="7">
        <f>'Water District Revenue'!E33</f>
        <v>32710.18000000005</v>
      </c>
      <c r="F13" s="7">
        <f>'Water District Revenue'!E26</f>
        <v>0</v>
      </c>
      <c r="G13" s="7">
        <f>SUM(C13-D13-E13-F13)</f>
        <v>112363.21999999997</v>
      </c>
      <c r="H13" s="12"/>
      <c r="I13" s="54"/>
    </row>
    <row r="14" spans="1:9" ht="19.5" customHeight="1">
      <c r="A14" s="2" t="s">
        <v>20</v>
      </c>
      <c r="B14" s="5" t="s">
        <v>25</v>
      </c>
      <c r="C14" s="7">
        <f>'Fire Protection'!E20</f>
        <v>225000</v>
      </c>
      <c r="D14" s="7">
        <v>0</v>
      </c>
      <c r="E14" s="7">
        <f>'Fire Protection'!E28</f>
        <v>0</v>
      </c>
      <c r="F14" s="7">
        <f>'Fire Protection'!E25</f>
        <v>0</v>
      </c>
      <c r="G14" s="7">
        <f>SUM(C14-D14-E14-F14)</f>
        <v>225000</v>
      </c>
      <c r="I14" s="75">
        <v>0.36</v>
      </c>
    </row>
    <row r="15" spans="1:9" ht="19.5" customHeight="1">
      <c r="A15" s="2" t="s">
        <v>21</v>
      </c>
      <c r="B15" s="5" t="s">
        <v>26</v>
      </c>
      <c r="C15" s="7">
        <f>'Sewer District'!E100</f>
        <v>259210.50000000003</v>
      </c>
      <c r="D15" s="7">
        <f>'Sewer Estimated'!E24</f>
        <v>78300</v>
      </c>
      <c r="E15" s="7">
        <f>'Sewer Estimated'!E34</f>
        <v>38514.090000000026</v>
      </c>
      <c r="F15" s="7">
        <f>'Sewer Estimated'!E27</f>
        <v>0</v>
      </c>
      <c r="G15" s="7">
        <f>SUM(C15-D15-E15-F15)</f>
        <v>142396.41</v>
      </c>
      <c r="H15" s="12"/>
      <c r="I15" s="54"/>
    </row>
    <row r="16" spans="1:9" ht="19.5" customHeight="1">
      <c r="A16" s="2" t="s">
        <v>22</v>
      </c>
      <c r="B16" s="5" t="s">
        <v>27</v>
      </c>
      <c r="C16" s="7">
        <f>'Refuse Appropriations'!E53</f>
        <v>144237</v>
      </c>
      <c r="D16" s="7">
        <v>0</v>
      </c>
      <c r="E16" s="7">
        <f>'Refuse Estimated'!E21</f>
        <v>14487</v>
      </c>
      <c r="F16" s="7">
        <f>'Refuse Estimated'!E14</f>
        <v>0</v>
      </c>
      <c r="G16" s="7">
        <f>SUM(C16-D16-E16-F16)</f>
        <v>129750</v>
      </c>
      <c r="I16" s="54" t="s">
        <v>851</v>
      </c>
    </row>
    <row r="17" spans="3:9" ht="19.5" customHeight="1">
      <c r="C17" s="7"/>
      <c r="D17" s="7"/>
      <c r="E17" s="7"/>
      <c r="F17" s="7"/>
      <c r="G17" s="7"/>
      <c r="I17" s="54" t="s">
        <v>661</v>
      </c>
    </row>
    <row r="18" spans="3:9" ht="19.5" customHeight="1">
      <c r="C18" s="7"/>
      <c r="D18" s="7"/>
      <c r="E18" s="7"/>
      <c r="F18" s="7"/>
      <c r="G18" s="7"/>
      <c r="I18" s="54"/>
    </row>
    <row r="19" spans="3:9" ht="19.5" customHeight="1">
      <c r="C19" s="7"/>
      <c r="D19" s="7"/>
      <c r="E19" s="7"/>
      <c r="F19" s="7"/>
      <c r="G19" s="7"/>
      <c r="H19" s="82"/>
      <c r="I19" s="54"/>
    </row>
    <row r="20" spans="3:9" ht="19.5" customHeight="1">
      <c r="C20" s="7"/>
      <c r="D20" s="7"/>
      <c r="E20" s="7"/>
      <c r="F20" s="7"/>
      <c r="G20" s="7"/>
      <c r="I20" s="54"/>
    </row>
    <row r="21" spans="3:9" ht="19.5" customHeight="1">
      <c r="C21" s="7"/>
      <c r="D21" s="7"/>
      <c r="E21" s="7"/>
      <c r="F21" s="7"/>
      <c r="G21" s="7"/>
      <c r="I21" s="54"/>
    </row>
    <row r="22" spans="1:7" ht="19.5" customHeight="1">
      <c r="A22" s="11"/>
      <c r="B22" s="10"/>
      <c r="C22" s="7"/>
      <c r="D22" s="7"/>
      <c r="E22" s="7"/>
      <c r="F22" s="7"/>
      <c r="G22" s="7"/>
    </row>
    <row r="23" spans="1:7" ht="19.5" customHeight="1">
      <c r="A23" s="11"/>
      <c r="B23" s="10"/>
      <c r="C23" s="7"/>
      <c r="D23" s="7"/>
      <c r="E23" s="7"/>
      <c r="F23" s="7"/>
      <c r="G23" s="7"/>
    </row>
    <row r="24" spans="1:7" ht="19.5" customHeight="1">
      <c r="A24" s="11"/>
      <c r="B24" s="10"/>
      <c r="C24" s="7"/>
      <c r="D24" s="7"/>
      <c r="E24" s="7"/>
      <c r="F24" s="7"/>
      <c r="G24" s="7"/>
    </row>
    <row r="25" spans="1:11" ht="19.5" customHeight="1">
      <c r="A25" s="11"/>
      <c r="B25" s="10"/>
      <c r="C25" s="7"/>
      <c r="D25" s="7"/>
      <c r="E25" s="7"/>
      <c r="F25" s="7"/>
      <c r="G25" s="7"/>
      <c r="K25" s="82"/>
    </row>
    <row r="26" spans="1:7" ht="19.5" customHeight="1">
      <c r="A26" s="11"/>
      <c r="B26" s="10"/>
      <c r="C26" s="7"/>
      <c r="D26" s="7"/>
      <c r="E26" s="7"/>
      <c r="F26" s="7"/>
      <c r="G26" s="7"/>
    </row>
    <row r="27" s="6" customFormat="1" ht="19.5" customHeight="1"/>
    <row r="28" spans="1:7" ht="19.5" customHeight="1">
      <c r="A28" s="43"/>
      <c r="B28" s="52" t="s">
        <v>28</v>
      </c>
      <c r="C28" s="44">
        <f>SUM(C12:C26,C4:C6:C7)</f>
        <v>3594807.9</v>
      </c>
      <c r="D28" s="44">
        <f>SUM(D12:D26,D4:D6:D7)</f>
        <v>1534680.1</v>
      </c>
      <c r="E28" s="44">
        <f>SUM(E12:E26,E4:E6)</f>
        <v>529154.4199999999</v>
      </c>
      <c r="F28" s="44">
        <f>SUM(F12:F26,F4:F6)</f>
        <v>1193994</v>
      </c>
      <c r="G28" s="44">
        <f>SUM(G12:G26,G4:G6)</f>
        <v>882738.88</v>
      </c>
    </row>
    <row r="29" ht="19.5" customHeight="1">
      <c r="C29" s="12"/>
    </row>
    <row r="30" ht="19.5" customHeight="1">
      <c r="C30" s="12"/>
    </row>
    <row r="31" ht="18" customHeight="1">
      <c r="D31" s="61" t="s">
        <v>731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r:id="rId1"/>
  <headerFooter alignWithMargins="0">
    <oddHeader>&amp;C&amp;12Summary of Town Budget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12">
      <selection activeCell="G143" sqref="G143"/>
    </sheetView>
  </sheetViews>
  <sheetFormatPr defaultColWidth="9.140625" defaultRowHeight="12.75" customHeight="1"/>
  <cols>
    <col min="1" max="1" width="23.140625" style="20" customWidth="1"/>
    <col min="2" max="2" width="8.140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42">
        <v>2008</v>
      </c>
      <c r="D4" s="42">
        <v>2009</v>
      </c>
      <c r="E4" s="42">
        <v>2010</v>
      </c>
      <c r="F4" s="42">
        <v>2010</v>
      </c>
      <c r="G4" s="42">
        <v>2010</v>
      </c>
    </row>
    <row r="5" s="19" customFormat="1" ht="12.75" customHeight="1"/>
    <row r="6" spans="3:7" s="19" customFormat="1" ht="12.75" customHeight="1">
      <c r="C6" s="8"/>
      <c r="D6" s="8"/>
      <c r="E6" s="8"/>
      <c r="F6" s="8"/>
      <c r="G6" s="8"/>
    </row>
    <row r="7" spans="1:7" s="19" customFormat="1" ht="12.75" customHeight="1">
      <c r="A7" s="33" t="s">
        <v>75</v>
      </c>
      <c r="C7" s="8"/>
      <c r="D7" s="8"/>
      <c r="E7" s="8"/>
      <c r="F7" s="8"/>
      <c r="G7" s="8"/>
    </row>
    <row r="8" spans="1:7" s="19" customFormat="1" ht="12.75" customHeight="1">
      <c r="A8" s="33" t="s">
        <v>522</v>
      </c>
      <c r="C8" s="8"/>
      <c r="D8" s="8"/>
      <c r="E8" s="8"/>
      <c r="F8" s="8"/>
      <c r="G8" s="8"/>
    </row>
    <row r="9" spans="1:7" s="19" customFormat="1" ht="12.75" customHeight="1">
      <c r="A9" s="31" t="s">
        <v>41</v>
      </c>
      <c r="B9" s="22" t="s">
        <v>607</v>
      </c>
      <c r="C9" s="7">
        <v>1232</v>
      </c>
      <c r="D9" s="7">
        <v>1350</v>
      </c>
      <c r="E9" s="7">
        <v>1350</v>
      </c>
      <c r="F9" s="7">
        <v>1350</v>
      </c>
      <c r="G9" s="7">
        <v>1350</v>
      </c>
    </row>
    <row r="10" spans="1:7" s="19" customFormat="1" ht="12.75" customHeight="1">
      <c r="A10" s="36" t="s">
        <v>42</v>
      </c>
      <c r="B10" s="36"/>
      <c r="C10" s="66">
        <f>SUM(C9)</f>
        <v>1232</v>
      </c>
      <c r="D10" s="66">
        <f>SUM(D9)</f>
        <v>1350</v>
      </c>
      <c r="E10" s="66">
        <f>SUM(E9)</f>
        <v>1350</v>
      </c>
      <c r="F10" s="66">
        <f>SUM(F9)</f>
        <v>1350</v>
      </c>
      <c r="G10" s="66">
        <f>SUM(G9)</f>
        <v>1350</v>
      </c>
    </row>
    <row r="11" spans="1:7" s="19" customFormat="1" ht="12.75" customHeight="1">
      <c r="A11" s="33"/>
      <c r="C11" s="8"/>
      <c r="D11" s="8"/>
      <c r="E11" s="8"/>
      <c r="F11" s="8"/>
      <c r="G11" s="8"/>
    </row>
    <row r="12" spans="1:7" ht="12.75" customHeight="1">
      <c r="A12" s="21" t="s">
        <v>62</v>
      </c>
      <c r="C12" s="24"/>
      <c r="D12" s="24"/>
      <c r="E12" s="24"/>
      <c r="F12" s="24"/>
      <c r="G12" s="24"/>
    </row>
    <row r="13" spans="1:7" ht="12.75" customHeight="1">
      <c r="A13" s="20" t="s">
        <v>39</v>
      </c>
      <c r="B13" s="20" t="s">
        <v>608</v>
      </c>
      <c r="C13" s="7">
        <v>17774</v>
      </c>
      <c r="D13" s="7">
        <v>21352.31</v>
      </c>
      <c r="E13" s="7">
        <v>22184.7</v>
      </c>
      <c r="F13" s="7">
        <v>22184.7</v>
      </c>
      <c r="G13" s="7">
        <v>22184.7</v>
      </c>
    </row>
    <row r="14" spans="1:7" ht="12.75" customHeight="1">
      <c r="A14" s="20" t="s">
        <v>40</v>
      </c>
      <c r="B14" s="20" t="s">
        <v>609</v>
      </c>
      <c r="C14" s="7">
        <v>488</v>
      </c>
      <c r="D14" s="7">
        <v>800</v>
      </c>
      <c r="E14" s="7">
        <v>500</v>
      </c>
      <c r="F14" s="7">
        <v>500</v>
      </c>
      <c r="G14" s="7">
        <v>500</v>
      </c>
    </row>
    <row r="15" spans="1:7" ht="12.75" customHeight="1">
      <c r="A15" s="20" t="s">
        <v>41</v>
      </c>
      <c r="B15" s="20" t="s">
        <v>610</v>
      </c>
      <c r="C15" s="7">
        <v>3929</v>
      </c>
      <c r="D15" s="7">
        <v>4000</v>
      </c>
      <c r="E15" s="7">
        <v>3500</v>
      </c>
      <c r="F15" s="7">
        <v>3500</v>
      </c>
      <c r="G15" s="7">
        <v>3500</v>
      </c>
    </row>
    <row r="16" spans="1:7" s="19" customFormat="1" ht="12.75" customHeight="1">
      <c r="A16" s="36" t="s">
        <v>42</v>
      </c>
      <c r="B16" s="36"/>
      <c r="C16" s="35">
        <f>SUM(C13:C15)</f>
        <v>22191</v>
      </c>
      <c r="D16" s="35">
        <f>SUM(D13:D15)</f>
        <v>26152.31</v>
      </c>
      <c r="E16" s="35">
        <f>SUM(E13:E15)</f>
        <v>26184.7</v>
      </c>
      <c r="F16" s="35">
        <f>SUM(F13:F15)</f>
        <v>26184.7</v>
      </c>
      <c r="G16" s="35">
        <f>SUM(G13:G15)</f>
        <v>26184.7</v>
      </c>
    </row>
    <row r="17" spans="3:7" ht="12.75" customHeight="1">
      <c r="C17" s="24"/>
      <c r="D17" s="24"/>
      <c r="E17" s="24"/>
      <c r="F17" s="24"/>
      <c r="G17" s="24"/>
    </row>
    <row r="18" spans="1:7" ht="12.75" customHeight="1">
      <c r="A18" s="21" t="s">
        <v>526</v>
      </c>
      <c r="C18" s="24"/>
      <c r="D18" s="24"/>
      <c r="E18" s="24"/>
      <c r="F18" s="24"/>
      <c r="G18" s="24"/>
    </row>
    <row r="19" spans="1:7" ht="12.75" customHeight="1">
      <c r="A19" s="21" t="s">
        <v>527</v>
      </c>
      <c r="C19" s="24"/>
      <c r="D19" s="24"/>
      <c r="E19" s="24"/>
      <c r="F19" s="24"/>
      <c r="G19" s="24"/>
    </row>
    <row r="20" spans="1:7" ht="12.75" customHeight="1">
      <c r="A20" s="20" t="s">
        <v>39</v>
      </c>
      <c r="B20" s="20" t="s">
        <v>611</v>
      </c>
      <c r="C20" s="7">
        <v>8773</v>
      </c>
      <c r="D20" s="7">
        <v>12288.28</v>
      </c>
      <c r="E20" s="7">
        <v>10380.6</v>
      </c>
      <c r="F20" s="7">
        <v>10380.6</v>
      </c>
      <c r="G20" s="7">
        <v>10380.6</v>
      </c>
    </row>
    <row r="21" spans="1:7" ht="12.75" customHeight="1">
      <c r="A21" s="20" t="s">
        <v>40</v>
      </c>
      <c r="B21" s="20" t="s">
        <v>612</v>
      </c>
      <c r="C21" s="7">
        <v>11727</v>
      </c>
      <c r="D21" s="7">
        <v>46000</v>
      </c>
      <c r="E21" s="7">
        <v>18000</v>
      </c>
      <c r="F21" s="7">
        <v>18000</v>
      </c>
      <c r="G21" s="7">
        <v>18000</v>
      </c>
    </row>
    <row r="22" spans="1:7" ht="12.75" customHeight="1">
      <c r="A22" s="20" t="s">
        <v>780</v>
      </c>
      <c r="B22" s="20" t="s">
        <v>781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2.75" customHeight="1">
      <c r="A23" s="20" t="s">
        <v>41</v>
      </c>
      <c r="B23" s="20" t="s">
        <v>613</v>
      </c>
      <c r="C23" s="7">
        <v>10142</v>
      </c>
      <c r="D23" s="7">
        <v>10000</v>
      </c>
      <c r="E23" s="7">
        <v>9000</v>
      </c>
      <c r="F23" s="7">
        <v>9000</v>
      </c>
      <c r="G23" s="7">
        <v>9000</v>
      </c>
    </row>
    <row r="24" spans="1:7" s="19" customFormat="1" ht="12.75" customHeight="1">
      <c r="A24" s="36" t="s">
        <v>42</v>
      </c>
      <c r="B24" s="36"/>
      <c r="C24" s="35">
        <f>SUM(C20:C23)</f>
        <v>30642</v>
      </c>
      <c r="D24" s="35">
        <f>SUM(D20:D23)</f>
        <v>68288.28</v>
      </c>
      <c r="E24" s="35">
        <f>SUM(E20:E23)</f>
        <v>37380.6</v>
      </c>
      <c r="F24" s="35">
        <f>SUM(F20:F23)</f>
        <v>37380.6</v>
      </c>
      <c r="G24" s="35">
        <f>SUM(G20:G23)</f>
        <v>37380.6</v>
      </c>
    </row>
    <row r="25" spans="3:7" ht="12.75" customHeight="1">
      <c r="C25" s="24"/>
      <c r="D25" s="24"/>
      <c r="E25" s="24"/>
      <c r="F25" s="24"/>
      <c r="G25" s="24"/>
    </row>
    <row r="26" spans="1:7" ht="12.75" customHeight="1">
      <c r="A26" s="21" t="s">
        <v>525</v>
      </c>
      <c r="C26" s="24"/>
      <c r="D26" s="24"/>
      <c r="E26" s="24"/>
      <c r="F26" s="24"/>
      <c r="G26" s="24"/>
    </row>
    <row r="27" spans="1:7" ht="12.75" customHeight="1">
      <c r="A27" s="21" t="s">
        <v>528</v>
      </c>
      <c r="C27" s="24"/>
      <c r="D27" s="24"/>
      <c r="E27" s="24"/>
      <c r="F27" s="24"/>
      <c r="G27" s="24"/>
    </row>
    <row r="28" spans="1:7" ht="12.75" customHeight="1">
      <c r="A28" s="20" t="s">
        <v>39</v>
      </c>
      <c r="B28" s="20" t="s">
        <v>614</v>
      </c>
      <c r="C28" s="7">
        <v>44726</v>
      </c>
      <c r="D28" s="7">
        <v>51346.22</v>
      </c>
      <c r="E28" s="7">
        <v>46110.2</v>
      </c>
      <c r="F28" s="7">
        <v>46110.2</v>
      </c>
      <c r="G28" s="7">
        <v>46110.2</v>
      </c>
    </row>
    <row r="29" spans="1:7" ht="12.75" customHeight="1">
      <c r="A29" s="20" t="s">
        <v>40</v>
      </c>
      <c r="B29" s="20" t="s">
        <v>615</v>
      </c>
      <c r="C29" s="7">
        <v>2468</v>
      </c>
      <c r="D29" s="7">
        <v>14750</v>
      </c>
      <c r="E29" s="7">
        <v>10000</v>
      </c>
      <c r="F29" s="7">
        <v>10000</v>
      </c>
      <c r="G29" s="7">
        <v>10000</v>
      </c>
    </row>
    <row r="30" spans="1:7" ht="12.75" customHeight="1">
      <c r="A30" s="20" t="s">
        <v>783</v>
      </c>
      <c r="B30" s="20" t="s">
        <v>784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ht="12.75" customHeight="1">
      <c r="A31" s="20" t="s">
        <v>788</v>
      </c>
      <c r="B31" s="20" t="s">
        <v>789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ht="12.75" customHeight="1">
      <c r="A32" s="20" t="s">
        <v>41</v>
      </c>
      <c r="B32" s="20" t="s">
        <v>616</v>
      </c>
      <c r="C32" s="7">
        <v>57557</v>
      </c>
      <c r="D32" s="7">
        <v>57000</v>
      </c>
      <c r="E32" s="7">
        <v>57000</v>
      </c>
      <c r="F32" s="7">
        <v>57000</v>
      </c>
      <c r="G32" s="7">
        <v>57000</v>
      </c>
    </row>
    <row r="33" spans="1:7" s="19" customFormat="1" ht="12.75" customHeight="1">
      <c r="A33" s="36" t="s">
        <v>42</v>
      </c>
      <c r="B33" s="36"/>
      <c r="C33" s="35">
        <f>SUM(C28:C32)</f>
        <v>104751</v>
      </c>
      <c r="D33" s="35">
        <f>SUM(D28:D32)</f>
        <v>123096.22</v>
      </c>
      <c r="E33" s="35">
        <f>SUM(E28:E32)</f>
        <v>113110.2</v>
      </c>
      <c r="F33" s="35">
        <f>SUM(F28:F32)</f>
        <v>113110.2</v>
      </c>
      <c r="G33" s="35">
        <f>SUM(G28:G32)</f>
        <v>113110.2</v>
      </c>
    </row>
    <row r="34" spans="3:7" ht="12.75" customHeight="1">
      <c r="C34" s="24"/>
      <c r="D34" s="24"/>
      <c r="E34" s="24"/>
      <c r="F34" s="24"/>
      <c r="G34" s="24"/>
    </row>
    <row r="35" spans="3:7" ht="12.75" customHeight="1">
      <c r="C35" s="24"/>
      <c r="D35" s="8" t="s">
        <v>158</v>
      </c>
      <c r="E35" s="24"/>
      <c r="F35" s="24"/>
      <c r="G35" s="24"/>
    </row>
    <row r="36" spans="3:7" ht="12.75" customHeight="1">
      <c r="C36" s="24"/>
      <c r="D36" s="24"/>
      <c r="E36" s="24"/>
      <c r="F36" s="24"/>
      <c r="G36" s="24"/>
    </row>
    <row r="37" spans="1:7" ht="12.75" customHeight="1">
      <c r="A37" s="21" t="s">
        <v>159</v>
      </c>
      <c r="C37" s="7"/>
      <c r="D37" s="7"/>
      <c r="E37" s="7"/>
      <c r="F37" s="7"/>
      <c r="G37" s="7"/>
    </row>
    <row r="38" spans="1:7" ht="12.75" customHeight="1">
      <c r="A38" s="20" t="s">
        <v>345</v>
      </c>
      <c r="B38" s="20" t="s">
        <v>617</v>
      </c>
      <c r="C38" s="7">
        <v>4928</v>
      </c>
      <c r="D38" s="7">
        <v>6196</v>
      </c>
      <c r="E38" s="7">
        <v>6550</v>
      </c>
      <c r="F38" s="7">
        <v>6550</v>
      </c>
      <c r="G38" s="7">
        <v>6550</v>
      </c>
    </row>
    <row r="39" spans="1:7" ht="12.75" customHeight="1">
      <c r="A39" s="20" t="s">
        <v>161</v>
      </c>
      <c r="B39" s="20" t="s">
        <v>618</v>
      </c>
      <c r="C39" s="7">
        <v>5452</v>
      </c>
      <c r="D39" s="7">
        <v>6502</v>
      </c>
      <c r="E39" s="7">
        <v>6019</v>
      </c>
      <c r="F39" s="7">
        <v>6019</v>
      </c>
      <c r="G39" s="7">
        <v>6019</v>
      </c>
    </row>
    <row r="40" spans="1:7" ht="12.75" customHeight="1">
      <c r="A40" s="20" t="s">
        <v>529</v>
      </c>
      <c r="B40" s="20" t="s">
        <v>619</v>
      </c>
      <c r="C40" s="7"/>
      <c r="D40" s="7"/>
      <c r="E40" s="7"/>
      <c r="F40" s="7"/>
      <c r="G40" s="7"/>
    </row>
    <row r="41" spans="1:7" ht="12.75" customHeight="1">
      <c r="A41" s="20" t="s">
        <v>163</v>
      </c>
      <c r="B41" s="20" t="s">
        <v>620</v>
      </c>
      <c r="C41" s="7"/>
      <c r="D41" s="7"/>
      <c r="E41" s="7"/>
      <c r="F41" s="7"/>
      <c r="G41" s="7"/>
    </row>
    <row r="42" spans="1:7" ht="12.75" customHeight="1">
      <c r="A42" s="20" t="s">
        <v>164</v>
      </c>
      <c r="B42" s="20" t="s">
        <v>621</v>
      </c>
      <c r="C42" s="7"/>
      <c r="D42" s="7"/>
      <c r="E42" s="7"/>
      <c r="F42" s="7"/>
      <c r="G42" s="7"/>
    </row>
    <row r="43" spans="1:7" ht="12.75" customHeight="1">
      <c r="A43" s="20" t="s">
        <v>165</v>
      </c>
      <c r="B43" s="20" t="s">
        <v>622</v>
      </c>
      <c r="C43" s="7">
        <v>43</v>
      </c>
      <c r="D43" s="7">
        <v>80</v>
      </c>
      <c r="E43" s="7">
        <v>100</v>
      </c>
      <c r="F43" s="7">
        <v>100</v>
      </c>
      <c r="G43" s="7">
        <v>100</v>
      </c>
    </row>
    <row r="44" spans="1:7" ht="12.75" customHeight="1">
      <c r="A44" s="20" t="s">
        <v>347</v>
      </c>
      <c r="C44" s="7"/>
      <c r="D44" s="7"/>
      <c r="E44" s="7"/>
      <c r="F44" s="7"/>
      <c r="G44" s="7"/>
    </row>
    <row r="45" spans="1:7" ht="12.75" customHeight="1">
      <c r="A45" s="20" t="s">
        <v>530</v>
      </c>
      <c r="B45" s="20" t="s">
        <v>623</v>
      </c>
      <c r="C45" s="7">
        <v>14582</v>
      </c>
      <c r="D45" s="7">
        <v>15847</v>
      </c>
      <c r="E45" s="7">
        <v>19016</v>
      </c>
      <c r="F45" s="7">
        <v>19016</v>
      </c>
      <c r="G45" s="7">
        <v>19016</v>
      </c>
    </row>
    <row r="46" spans="1:7" s="19" customFormat="1" ht="12.75" customHeight="1">
      <c r="A46" s="36" t="s">
        <v>42</v>
      </c>
      <c r="B46" s="36"/>
      <c r="C46" s="35">
        <f>SUM(C37:C45)</f>
        <v>25005</v>
      </c>
      <c r="D46" s="35">
        <f>SUM(D37:D45)</f>
        <v>28625</v>
      </c>
      <c r="E46" s="35">
        <f>SUM(E37:E45)</f>
        <v>31685</v>
      </c>
      <c r="F46" s="35">
        <f>SUM(F37:F45)</f>
        <v>31685</v>
      </c>
      <c r="G46" s="35">
        <f>SUM(G37:G45)</f>
        <v>31685</v>
      </c>
    </row>
    <row r="47" spans="3:7" ht="12.75" customHeight="1">
      <c r="C47" s="24"/>
      <c r="D47" s="24"/>
      <c r="E47" s="24"/>
      <c r="F47" s="24"/>
      <c r="G47" s="24"/>
    </row>
    <row r="48" spans="3:7" ht="12.75" customHeight="1">
      <c r="C48" s="24"/>
      <c r="D48" s="24"/>
      <c r="E48" s="24"/>
      <c r="F48" s="24"/>
      <c r="G48" s="24"/>
    </row>
    <row r="49" spans="3:7" ht="12.75" customHeight="1">
      <c r="C49" s="24"/>
      <c r="D49" s="24"/>
      <c r="E49" s="24"/>
      <c r="F49" s="24"/>
      <c r="G49" s="24"/>
    </row>
    <row r="57" ht="12.75" customHeight="1">
      <c r="D57" s="58" t="s">
        <v>752</v>
      </c>
    </row>
    <row r="58" ht="12.75" customHeight="1">
      <c r="D58" s="58"/>
    </row>
    <row r="59" spans="1:7" ht="12.75" customHeight="1">
      <c r="A59" s="19"/>
      <c r="B59" s="19"/>
      <c r="C59" s="19"/>
      <c r="D59" s="19" t="s">
        <v>33</v>
      </c>
      <c r="E59" s="19" t="s">
        <v>59</v>
      </c>
      <c r="F59" s="19"/>
      <c r="G59" s="19"/>
    </row>
    <row r="60" spans="1:7" ht="12.75" customHeight="1">
      <c r="A60" s="19"/>
      <c r="B60" s="19"/>
      <c r="C60" s="19" t="s">
        <v>153</v>
      </c>
      <c r="D60" s="19" t="s">
        <v>34</v>
      </c>
      <c r="E60" s="19" t="s">
        <v>36</v>
      </c>
      <c r="F60" s="19" t="s">
        <v>37</v>
      </c>
      <c r="G60" s="19"/>
    </row>
    <row r="61" spans="1:7" ht="12.75" customHeight="1">
      <c r="A61" s="19"/>
      <c r="B61" s="19"/>
      <c r="C61" s="19" t="s">
        <v>32</v>
      </c>
      <c r="D61" s="19" t="s">
        <v>35</v>
      </c>
      <c r="E61" s="19" t="s">
        <v>33</v>
      </c>
      <c r="F61" s="19" t="s">
        <v>33</v>
      </c>
      <c r="G61" s="19" t="s">
        <v>38</v>
      </c>
    </row>
    <row r="62" spans="1:7" ht="12.75" customHeight="1">
      <c r="A62" s="19" t="s">
        <v>152</v>
      </c>
      <c r="B62" s="19" t="s">
        <v>0</v>
      </c>
      <c r="C62" s="42">
        <v>2008</v>
      </c>
      <c r="D62" s="42">
        <v>2009</v>
      </c>
      <c r="E62" s="42">
        <v>2010</v>
      </c>
      <c r="F62" s="42">
        <v>2010</v>
      </c>
      <c r="G62" s="42">
        <v>2010</v>
      </c>
    </row>
    <row r="64" ht="12.75" customHeight="1">
      <c r="D64" s="19" t="s">
        <v>158</v>
      </c>
    </row>
    <row r="66" ht="12.75" customHeight="1">
      <c r="A66" s="21" t="s">
        <v>468</v>
      </c>
    </row>
    <row r="67" spans="1:7" ht="12.75" customHeight="1">
      <c r="A67" s="21" t="s">
        <v>469</v>
      </c>
      <c r="C67" s="24"/>
      <c r="D67" s="24"/>
      <c r="E67" s="24"/>
      <c r="F67" s="24"/>
      <c r="G67" s="24"/>
    </row>
    <row r="68" spans="1:7" ht="12.75" customHeight="1">
      <c r="A68" s="20" t="s">
        <v>182</v>
      </c>
      <c r="B68" s="20" t="s">
        <v>536</v>
      </c>
      <c r="C68" s="7">
        <v>45000</v>
      </c>
      <c r="D68" s="7">
        <v>45000</v>
      </c>
      <c r="E68" s="7">
        <v>45000</v>
      </c>
      <c r="F68" s="7">
        <v>45000</v>
      </c>
      <c r="G68" s="7">
        <v>45000</v>
      </c>
    </row>
    <row r="69" spans="1:7" ht="12.75" customHeight="1">
      <c r="A69" s="20" t="s">
        <v>183</v>
      </c>
      <c r="B69" s="20" t="s">
        <v>537</v>
      </c>
      <c r="C69" s="7"/>
      <c r="D69" s="7"/>
      <c r="E69" s="7"/>
      <c r="F69" s="7"/>
      <c r="G69" s="7"/>
    </row>
    <row r="70" spans="1:7" ht="12.75" customHeight="1">
      <c r="A70" s="20" t="s">
        <v>184</v>
      </c>
      <c r="B70" s="20" t="s">
        <v>538</v>
      </c>
      <c r="C70" s="7"/>
      <c r="D70" s="7"/>
      <c r="E70" s="7" t="s">
        <v>661</v>
      </c>
      <c r="F70" s="7"/>
      <c r="G70" s="7"/>
    </row>
    <row r="71" spans="1:7" ht="12.75" customHeight="1">
      <c r="A71" s="20" t="s">
        <v>185</v>
      </c>
      <c r="B71" s="20" t="s">
        <v>539</v>
      </c>
      <c r="C71" s="7"/>
      <c r="D71" s="7"/>
      <c r="E71" s="7" t="s">
        <v>661</v>
      </c>
      <c r="F71" s="7"/>
      <c r="G71" s="7"/>
    </row>
    <row r="72" spans="1:7" ht="12.75" customHeight="1">
      <c r="A72" s="20" t="s">
        <v>186</v>
      </c>
      <c r="B72" s="20" t="s">
        <v>540</v>
      </c>
      <c r="C72" s="7"/>
      <c r="D72" s="7"/>
      <c r="E72" s="7" t="s">
        <v>681</v>
      </c>
      <c r="F72" s="7"/>
      <c r="G72" s="7"/>
    </row>
    <row r="73" spans="1:7" ht="12.75" customHeight="1">
      <c r="A73" s="20" t="s">
        <v>188</v>
      </c>
      <c r="B73" s="20" t="s">
        <v>541</v>
      </c>
      <c r="C73" s="7"/>
      <c r="D73" s="7"/>
      <c r="E73" s="7" t="s">
        <v>661</v>
      </c>
      <c r="F73" s="7"/>
      <c r="G73" s="7"/>
    </row>
    <row r="74" spans="1:7" ht="12.75" customHeight="1">
      <c r="A74" s="20" t="s">
        <v>351</v>
      </c>
      <c r="C74" s="24"/>
      <c r="D74" s="24"/>
      <c r="E74" s="7"/>
      <c r="F74" s="24"/>
      <c r="G74" s="24"/>
    </row>
    <row r="75" spans="1:7" ht="12.75" customHeight="1">
      <c r="A75" s="20" t="s">
        <v>431</v>
      </c>
      <c r="B75" s="20" t="s">
        <v>542</v>
      </c>
      <c r="C75" s="7"/>
      <c r="D75" s="7"/>
      <c r="E75" s="7" t="s">
        <v>661</v>
      </c>
      <c r="F75" s="7"/>
      <c r="G75" s="7"/>
    </row>
    <row r="76" spans="1:7" s="19" customFormat="1" ht="12.75" customHeight="1">
      <c r="A76" s="36" t="s">
        <v>42</v>
      </c>
      <c r="B76" s="36"/>
      <c r="C76" s="35">
        <f>SUM(C68:C75)</f>
        <v>45000</v>
      </c>
      <c r="D76" s="35">
        <f>SUM(D68:D75)</f>
        <v>45000</v>
      </c>
      <c r="E76" s="35">
        <f>SUM(E68:E75)</f>
        <v>45000</v>
      </c>
      <c r="F76" s="35">
        <f>SUM(F68:F75)</f>
        <v>45000</v>
      </c>
      <c r="G76" s="35">
        <f>SUM(G68:G75)</f>
        <v>45000</v>
      </c>
    </row>
    <row r="77" spans="3:7" ht="12.75" customHeight="1">
      <c r="C77" s="24"/>
      <c r="D77" s="24"/>
      <c r="E77" s="24"/>
      <c r="F77" s="24"/>
      <c r="G77" s="24"/>
    </row>
    <row r="78" spans="1:7" ht="12.75" customHeight="1">
      <c r="A78" s="21" t="s">
        <v>192</v>
      </c>
      <c r="C78" s="24"/>
      <c r="D78" s="24"/>
      <c r="E78" s="24"/>
      <c r="F78" s="24"/>
      <c r="G78" s="24"/>
    </row>
    <row r="79" spans="1:7" ht="12.75" customHeight="1">
      <c r="A79" s="20" t="s">
        <v>182</v>
      </c>
      <c r="B79" s="20" t="s">
        <v>543</v>
      </c>
      <c r="C79" s="7">
        <v>9000</v>
      </c>
      <c r="D79" s="7">
        <v>6750</v>
      </c>
      <c r="E79" s="7">
        <v>4500</v>
      </c>
      <c r="F79" s="7">
        <v>4500</v>
      </c>
      <c r="G79" s="7">
        <v>4500</v>
      </c>
    </row>
    <row r="80" spans="1:7" ht="12.75" customHeight="1">
      <c r="A80" s="20" t="s">
        <v>183</v>
      </c>
      <c r="B80" s="20" t="s">
        <v>544</v>
      </c>
      <c r="C80" s="7"/>
      <c r="D80" s="7"/>
      <c r="E80" s="7"/>
      <c r="F80" s="7"/>
      <c r="G80" s="7"/>
    </row>
    <row r="81" spans="1:7" ht="12.75" customHeight="1">
      <c r="A81" s="20" t="s">
        <v>531</v>
      </c>
      <c r="B81" s="20" t="s">
        <v>545</v>
      </c>
      <c r="C81" s="7"/>
      <c r="D81" s="7"/>
      <c r="E81" s="7" t="s">
        <v>661</v>
      </c>
      <c r="F81" s="7"/>
      <c r="G81" s="7"/>
    </row>
    <row r="82" spans="1:7" ht="12.75" customHeight="1">
      <c r="A82" s="20" t="s">
        <v>185</v>
      </c>
      <c r="B82" s="20" t="s">
        <v>546</v>
      </c>
      <c r="C82" s="7"/>
      <c r="D82" s="7"/>
      <c r="E82" s="7" t="s">
        <v>661</v>
      </c>
      <c r="F82" s="7"/>
      <c r="G82" s="7"/>
    </row>
    <row r="83" spans="1:7" ht="12.75" customHeight="1">
      <c r="A83" s="20" t="s">
        <v>186</v>
      </c>
      <c r="B83" s="20" t="s">
        <v>547</v>
      </c>
      <c r="C83" s="7"/>
      <c r="D83" s="7"/>
      <c r="E83" s="7" t="s">
        <v>661</v>
      </c>
      <c r="F83" s="7"/>
      <c r="G83" s="7"/>
    </row>
    <row r="84" spans="1:7" ht="12.75" customHeight="1">
      <c r="A84" s="20" t="s">
        <v>188</v>
      </c>
      <c r="B84" s="20" t="s">
        <v>548</v>
      </c>
      <c r="C84" s="7"/>
      <c r="D84" s="7"/>
      <c r="E84" s="7" t="s">
        <v>661</v>
      </c>
      <c r="F84" s="7"/>
      <c r="G84" s="7"/>
    </row>
    <row r="85" spans="1:7" ht="12.75" customHeight="1">
      <c r="A85" s="20" t="s">
        <v>189</v>
      </c>
      <c r="C85" s="24"/>
      <c r="D85" s="24"/>
      <c r="E85" s="7"/>
      <c r="F85" s="24"/>
      <c r="G85" s="24"/>
    </row>
    <row r="86" spans="1:7" ht="12.75" customHeight="1">
      <c r="A86" s="20" t="s">
        <v>431</v>
      </c>
      <c r="B86" s="20" t="s">
        <v>549</v>
      </c>
      <c r="C86" s="7"/>
      <c r="D86" s="7"/>
      <c r="E86" s="7" t="s">
        <v>661</v>
      </c>
      <c r="F86" s="7"/>
      <c r="G86" s="7"/>
    </row>
    <row r="87" spans="1:7" s="19" customFormat="1" ht="12.75" customHeight="1">
      <c r="A87" s="36" t="s">
        <v>42</v>
      </c>
      <c r="B87" s="36"/>
      <c r="C87" s="35">
        <f>SUM(C79:C86)</f>
        <v>9000</v>
      </c>
      <c r="D87" s="35">
        <f>SUM(D79:D86)</f>
        <v>6750</v>
      </c>
      <c r="E87" s="35">
        <f>SUM(E79:E86)</f>
        <v>4500</v>
      </c>
      <c r="F87" s="35">
        <f>SUM(F79:F86)</f>
        <v>4500</v>
      </c>
      <c r="G87" s="35">
        <f>SUM(G79:G86)</f>
        <v>4500</v>
      </c>
    </row>
    <row r="88" spans="3:7" ht="12.75" customHeight="1">
      <c r="C88" s="24"/>
      <c r="D88" s="24"/>
      <c r="E88" s="24"/>
      <c r="F88" s="24"/>
      <c r="G88" s="24"/>
    </row>
    <row r="89" spans="1:7" ht="12.75" customHeight="1">
      <c r="A89" s="21" t="s">
        <v>193</v>
      </c>
      <c r="C89" s="24"/>
      <c r="D89" s="24"/>
      <c r="E89" s="24"/>
      <c r="F89" s="24"/>
      <c r="G89" s="24"/>
    </row>
    <row r="90" spans="1:7" ht="12.75" customHeight="1">
      <c r="A90" s="21" t="s">
        <v>532</v>
      </c>
      <c r="C90" s="24"/>
      <c r="D90" s="24"/>
      <c r="E90" s="24"/>
      <c r="F90" s="24"/>
      <c r="G90" s="24"/>
    </row>
    <row r="91" spans="1:7" ht="12.75" customHeight="1">
      <c r="A91" s="20" t="s">
        <v>195</v>
      </c>
      <c r="B91" s="20" t="s">
        <v>550</v>
      </c>
      <c r="C91" s="7"/>
      <c r="D91" s="7"/>
      <c r="E91" s="7" t="s">
        <v>661</v>
      </c>
      <c r="F91" s="7" t="s">
        <v>661</v>
      </c>
      <c r="G91" s="7"/>
    </row>
    <row r="92" spans="1:7" ht="12.75" customHeight="1">
      <c r="A92" s="20" t="s">
        <v>533</v>
      </c>
      <c r="C92" s="24"/>
      <c r="D92" s="24"/>
      <c r="E92" s="24"/>
      <c r="F92" s="24"/>
      <c r="G92" s="24"/>
    </row>
    <row r="93" spans="1:7" ht="12.75" customHeight="1">
      <c r="A93" s="20" t="s">
        <v>463</v>
      </c>
      <c r="B93" s="20" t="s">
        <v>551</v>
      </c>
      <c r="C93" s="7"/>
      <c r="D93" s="7"/>
      <c r="E93" s="7" t="s">
        <v>661</v>
      </c>
      <c r="F93" s="7"/>
      <c r="G93" s="7"/>
    </row>
    <row r="94" spans="1:7" s="19" customFormat="1" ht="12.75" customHeight="1">
      <c r="A94" s="36" t="s">
        <v>42</v>
      </c>
      <c r="B94" s="36"/>
      <c r="C94" s="35">
        <f>SUM(C91,C93)</f>
        <v>0</v>
      </c>
      <c r="D94" s="35">
        <f>SUM(D91,D93)</f>
        <v>0</v>
      </c>
      <c r="E94" s="35">
        <f>SUM(E91,E93)</f>
        <v>0</v>
      </c>
      <c r="F94" s="35">
        <f>SUM(F91,F93)</f>
        <v>0</v>
      </c>
      <c r="G94" s="35">
        <f>SUM(G91,G93)</f>
        <v>0</v>
      </c>
    </row>
    <row r="95" spans="3:7" ht="12.75" customHeight="1">
      <c r="C95" s="24"/>
      <c r="D95" s="24"/>
      <c r="E95" s="24"/>
      <c r="F95" s="24"/>
      <c r="G95" s="24"/>
    </row>
    <row r="96" spans="1:7" s="19" customFormat="1" ht="12.75" customHeight="1">
      <c r="A96" s="19" t="s">
        <v>534</v>
      </c>
      <c r="C96" s="8"/>
      <c r="D96" s="8"/>
      <c r="E96" s="8"/>
      <c r="F96" s="8"/>
      <c r="G96" s="8"/>
    </row>
    <row r="97" spans="1:7" s="19" customFormat="1" ht="12.75" customHeight="1">
      <c r="A97" s="19" t="s">
        <v>535</v>
      </c>
      <c r="B97" s="22" t="s">
        <v>552</v>
      </c>
      <c r="C97" s="13"/>
      <c r="D97" s="13"/>
      <c r="E97" s="7"/>
      <c r="F97" s="13"/>
      <c r="G97" s="13"/>
    </row>
    <row r="98" spans="3:7" ht="12.75" customHeight="1">
      <c r="C98" s="24"/>
      <c r="D98" s="24"/>
      <c r="E98" s="24"/>
      <c r="F98" s="24"/>
      <c r="G98" s="24"/>
    </row>
    <row r="99" spans="1:7" s="19" customFormat="1" ht="12.75" customHeight="1">
      <c r="A99" s="36" t="s">
        <v>200</v>
      </c>
      <c r="C99" s="8"/>
      <c r="D99" s="8"/>
      <c r="E99" s="8"/>
      <c r="F99" s="8"/>
      <c r="G99" s="8"/>
    </row>
    <row r="100" spans="1:7" s="19" customFormat="1" ht="12.75" customHeight="1">
      <c r="A100" s="36" t="s">
        <v>435</v>
      </c>
      <c r="B100" s="46"/>
      <c r="C100" s="35">
        <f>SUM(C97,C94,C87,C76,C46,C33,C24,C16,C10)</f>
        <v>237821</v>
      </c>
      <c r="D100" s="35">
        <f>SUM(D97,D94,D87,D76,D46,D33,D24,D16,D10)</f>
        <v>299261.81</v>
      </c>
      <c r="E100" s="35">
        <f>SUM(E97,E94,E87,E76,E46,E33,E24,E16,E10)</f>
        <v>259210.50000000003</v>
      </c>
      <c r="F100" s="35">
        <f>SUM(F97,F94,F87,F76,F46,F33,F24,F16,F10)</f>
        <v>259210.50000000003</v>
      </c>
      <c r="G100" s="35">
        <f>SUM(G97,G94,G87,G76,G46,G33,G24,G16,G10)</f>
        <v>259210.50000000003</v>
      </c>
    </row>
    <row r="115" ht="12.75" customHeight="1">
      <c r="D115" s="58" t="s">
        <v>753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r:id="rId1"/>
  <headerFooter alignWithMargins="0">
    <oddHeader>&amp;C&amp;12Somerset-Barker  Sewer District Appropriations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64">
      <selection activeCell="G41" sqref="G41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6" s="19" customFormat="1" ht="12.75" customHeight="1">
      <c r="C2" s="19" t="s">
        <v>153</v>
      </c>
      <c r="D2" s="19" t="s">
        <v>34</v>
      </c>
      <c r="E2" s="19" t="s">
        <v>36</v>
      </c>
      <c r="F2" s="19" t="s">
        <v>37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s="19" customFormat="1" ht="12.75" customHeight="1">
      <c r="A4" s="19" t="s">
        <v>152</v>
      </c>
      <c r="B4" s="19" t="s">
        <v>0</v>
      </c>
      <c r="C4" s="42">
        <v>2008</v>
      </c>
      <c r="D4" s="42">
        <v>2009</v>
      </c>
      <c r="E4" s="42">
        <v>2010</v>
      </c>
      <c r="F4" s="42">
        <v>2010</v>
      </c>
      <c r="G4" s="42">
        <v>2010</v>
      </c>
    </row>
    <row r="5" s="19" customFormat="1" ht="12.75" customHeight="1"/>
    <row r="6" spans="1:8" ht="12.75" customHeight="1">
      <c r="A6" s="20" t="s">
        <v>553</v>
      </c>
      <c r="B6" s="20" t="s">
        <v>560</v>
      </c>
      <c r="C6" s="7">
        <v>74933</v>
      </c>
      <c r="D6" s="7">
        <v>75000</v>
      </c>
      <c r="E6" s="7">
        <v>70000</v>
      </c>
      <c r="F6" s="7">
        <v>70000</v>
      </c>
      <c r="G6" s="7">
        <v>70000</v>
      </c>
      <c r="H6" s="34"/>
    </row>
    <row r="7" spans="1:8" ht="12.75" customHeight="1">
      <c r="A7" s="20" t="s">
        <v>554</v>
      </c>
      <c r="B7" s="20" t="s">
        <v>561</v>
      </c>
      <c r="C7" s="7"/>
      <c r="D7" s="7">
        <v>1200</v>
      </c>
      <c r="E7" s="7">
        <v>1200</v>
      </c>
      <c r="F7" s="7">
        <v>1200</v>
      </c>
      <c r="G7" s="7">
        <v>1200</v>
      </c>
      <c r="H7" s="34"/>
    </row>
    <row r="8" spans="1:8" ht="12.75" customHeight="1">
      <c r="A8" s="20" t="s">
        <v>225</v>
      </c>
      <c r="C8" s="24"/>
      <c r="D8" s="24"/>
      <c r="E8" s="7"/>
      <c r="F8" s="7"/>
      <c r="G8" s="7"/>
      <c r="H8" s="34"/>
    </row>
    <row r="9" spans="1:8" ht="12.75" customHeight="1">
      <c r="A9" s="20" t="s">
        <v>555</v>
      </c>
      <c r="B9" s="20" t="s">
        <v>562</v>
      </c>
      <c r="C9" s="7">
        <v>1465</v>
      </c>
      <c r="D9" s="7">
        <v>1300</v>
      </c>
      <c r="E9" s="7">
        <v>1000</v>
      </c>
      <c r="F9" s="7">
        <v>1000</v>
      </c>
      <c r="G9" s="7">
        <v>1000</v>
      </c>
      <c r="H9" s="34"/>
    </row>
    <row r="10" spans="1:8" ht="12.75" customHeight="1">
      <c r="A10" s="20" t="s">
        <v>726</v>
      </c>
      <c r="C10" s="24"/>
      <c r="D10" s="24"/>
      <c r="E10" s="7"/>
      <c r="F10" s="7"/>
      <c r="G10" s="7"/>
      <c r="H10" s="34"/>
    </row>
    <row r="11" spans="1:8" ht="12.75" customHeight="1">
      <c r="A11" s="20" t="s">
        <v>727</v>
      </c>
      <c r="B11" s="20" t="s">
        <v>728</v>
      </c>
      <c r="C11" s="24"/>
      <c r="D11" s="24">
        <v>100</v>
      </c>
      <c r="E11" s="7">
        <v>100</v>
      </c>
      <c r="F11" s="7">
        <v>100</v>
      </c>
      <c r="G11" s="7">
        <v>100</v>
      </c>
      <c r="H11" s="34"/>
    </row>
    <row r="12" spans="1:8" ht="12.75" customHeight="1">
      <c r="A12" s="20" t="s">
        <v>300</v>
      </c>
      <c r="B12" s="20" t="s">
        <v>563</v>
      </c>
      <c r="C12" s="7">
        <v>12873</v>
      </c>
      <c r="D12" s="7">
        <v>13500</v>
      </c>
      <c r="E12" s="7">
        <v>6000</v>
      </c>
      <c r="F12" s="7">
        <v>6000</v>
      </c>
      <c r="G12" s="7">
        <v>6000</v>
      </c>
      <c r="H12" s="34"/>
    </row>
    <row r="13" spans="1:8" ht="12.75" customHeight="1">
      <c r="A13" s="20" t="s">
        <v>513</v>
      </c>
      <c r="C13" s="24"/>
      <c r="D13" s="24"/>
      <c r="E13" s="7"/>
      <c r="F13" s="7"/>
      <c r="G13" s="7"/>
      <c r="H13" s="34"/>
    </row>
    <row r="14" spans="1:8" ht="12.75" customHeight="1">
      <c r="A14" s="20" t="s">
        <v>514</v>
      </c>
      <c r="B14" s="20" t="s">
        <v>564</v>
      </c>
      <c r="C14" s="7">
        <v>144</v>
      </c>
      <c r="D14" s="7">
        <v>0</v>
      </c>
      <c r="E14" s="7">
        <v>0</v>
      </c>
      <c r="F14" s="7">
        <v>0</v>
      </c>
      <c r="G14" s="7">
        <v>0</v>
      </c>
      <c r="H14" s="34"/>
    </row>
    <row r="15" spans="1:8" ht="12.75" customHeight="1">
      <c r="A15" s="20" t="s">
        <v>515</v>
      </c>
      <c r="B15" s="20" t="s">
        <v>565</v>
      </c>
      <c r="C15" s="7"/>
      <c r="D15" s="7"/>
      <c r="E15" s="7"/>
      <c r="F15" s="7"/>
      <c r="G15" s="7"/>
      <c r="H15" s="34"/>
    </row>
    <row r="16" spans="1:8" ht="12.75" customHeight="1">
      <c r="A16" s="20" t="s">
        <v>299</v>
      </c>
      <c r="B16" s="20" t="s">
        <v>566</v>
      </c>
      <c r="C16" s="7">
        <v>2316</v>
      </c>
      <c r="D16" s="7">
        <v>0</v>
      </c>
      <c r="E16" s="7">
        <v>0</v>
      </c>
      <c r="F16" s="7">
        <v>0</v>
      </c>
      <c r="G16" s="7">
        <v>0</v>
      </c>
      <c r="H16" s="34"/>
    </row>
    <row r="17" spans="1:8" ht="12.75" customHeight="1">
      <c r="A17" s="20" t="s">
        <v>516</v>
      </c>
      <c r="C17" s="24"/>
      <c r="D17" s="24"/>
      <c r="E17" s="7"/>
      <c r="F17" s="7"/>
      <c r="G17" s="7"/>
      <c r="H17" s="34"/>
    </row>
    <row r="18" spans="1:8" ht="12.75" customHeight="1">
      <c r="A18" s="20" t="s">
        <v>517</v>
      </c>
      <c r="B18" s="20" t="s">
        <v>567</v>
      </c>
      <c r="C18" s="7"/>
      <c r="D18" s="7"/>
      <c r="E18" s="7"/>
      <c r="F18" s="7"/>
      <c r="G18" s="7"/>
      <c r="H18" s="34"/>
    </row>
    <row r="19" spans="1:8" ht="12.75" customHeight="1">
      <c r="A19" s="20" t="s">
        <v>556</v>
      </c>
      <c r="C19" s="24"/>
      <c r="D19" s="24"/>
      <c r="E19" s="7"/>
      <c r="F19" s="7"/>
      <c r="G19" s="7"/>
      <c r="H19" s="34"/>
    </row>
    <row r="20" spans="1:8" ht="12.75" customHeight="1">
      <c r="A20" s="20" t="s">
        <v>557</v>
      </c>
      <c r="C20" s="24"/>
      <c r="D20" s="24"/>
      <c r="E20" s="7"/>
      <c r="F20" s="7"/>
      <c r="G20" s="7"/>
      <c r="H20" s="34"/>
    </row>
    <row r="21" spans="1:8" ht="12.75" customHeight="1">
      <c r="A21" s="20" t="s">
        <v>558</v>
      </c>
      <c r="B21" s="20" t="s">
        <v>568</v>
      </c>
      <c r="C21" s="7"/>
      <c r="D21" s="7"/>
      <c r="E21" s="7"/>
      <c r="F21" s="7"/>
      <c r="G21" s="7"/>
      <c r="H21" s="34"/>
    </row>
    <row r="22" spans="1:8" ht="12.75" customHeight="1">
      <c r="A22" s="20" t="s">
        <v>559</v>
      </c>
      <c r="C22" s="24"/>
      <c r="D22" s="24"/>
      <c r="E22" s="7"/>
      <c r="F22" s="7"/>
      <c r="G22" s="7"/>
      <c r="H22" s="34"/>
    </row>
    <row r="23" spans="1:8" ht="12.75" customHeight="1">
      <c r="A23" s="10" t="s">
        <v>782</v>
      </c>
      <c r="B23" s="10" t="s">
        <v>795</v>
      </c>
      <c r="C23" s="7"/>
      <c r="D23" s="7"/>
      <c r="F23" s="7"/>
      <c r="G23" s="7"/>
      <c r="H23" s="34"/>
    </row>
    <row r="24" spans="1:8" s="19" customFormat="1" ht="12.75" customHeight="1">
      <c r="A24" s="36" t="s">
        <v>42</v>
      </c>
      <c r="B24" s="36"/>
      <c r="C24" s="35">
        <f>SUM(C6:C23)</f>
        <v>91731</v>
      </c>
      <c r="D24" s="35">
        <f>SUM(D6:D23)</f>
        <v>91100</v>
      </c>
      <c r="E24" s="35">
        <f>SUM(E6:E23)</f>
        <v>78300</v>
      </c>
      <c r="F24" s="35">
        <f>SUM(F6:F23)</f>
        <v>78300</v>
      </c>
      <c r="G24" s="35">
        <f>SUM(G6:G23)</f>
        <v>78300</v>
      </c>
      <c r="H24" s="8"/>
    </row>
    <row r="25" spans="1:8" ht="12.75" customHeight="1">
      <c r="A25" s="20" t="s">
        <v>697</v>
      </c>
      <c r="B25" s="20" t="s">
        <v>729</v>
      </c>
      <c r="C25" s="7">
        <v>10650.93</v>
      </c>
      <c r="D25" s="7">
        <v>10650.63</v>
      </c>
      <c r="E25" s="7">
        <v>10648.42</v>
      </c>
      <c r="F25" s="7">
        <v>10648.42</v>
      </c>
      <c r="G25" s="7">
        <v>10648.42</v>
      </c>
      <c r="H25" s="34"/>
    </row>
    <row r="26" spans="1:8" ht="12.75" customHeight="1">
      <c r="A26" s="20" t="s">
        <v>778</v>
      </c>
      <c r="B26" s="20" t="s">
        <v>779</v>
      </c>
      <c r="C26" s="7">
        <v>131690.05</v>
      </c>
      <c r="D26" s="7">
        <v>131690.05</v>
      </c>
      <c r="E26" s="7">
        <v>131747.99</v>
      </c>
      <c r="F26" s="7">
        <v>131747.99</v>
      </c>
      <c r="G26" s="7">
        <v>131747.99</v>
      </c>
      <c r="H26" s="34"/>
    </row>
    <row r="27" spans="3:6" ht="12.75" customHeight="1">
      <c r="C27" s="74"/>
      <c r="D27" s="74"/>
      <c r="E27" s="7"/>
      <c r="F27" s="7"/>
    </row>
    <row r="28" spans="1:8" s="37" customFormat="1" ht="12.75" customHeight="1">
      <c r="A28" s="37" t="s">
        <v>765</v>
      </c>
      <c r="C28" s="66">
        <f>SUM(C25+C26)</f>
        <v>142340.97999999998</v>
      </c>
      <c r="D28" s="66">
        <f>SUM(D25+D26)</f>
        <v>142340.68</v>
      </c>
      <c r="E28" s="35">
        <f>SUM(E25:E27)</f>
        <v>142396.41</v>
      </c>
      <c r="F28" s="35">
        <f>SUM(F25:F27)</f>
        <v>142396.41</v>
      </c>
      <c r="G28" s="35">
        <f>SUM(G25:G27)</f>
        <v>142396.41</v>
      </c>
      <c r="H28" s="68"/>
    </row>
    <row r="29" spans="3:8" ht="12.75" customHeight="1">
      <c r="C29" s="7"/>
      <c r="D29" s="7"/>
      <c r="E29" s="7"/>
      <c r="F29" s="7"/>
      <c r="G29" s="7"/>
      <c r="H29" s="34"/>
    </row>
    <row r="30" spans="1:8" s="37" customFormat="1" ht="12.75" customHeight="1">
      <c r="A30" s="37" t="s">
        <v>467</v>
      </c>
      <c r="C30" s="66">
        <f>SUM(C24+C28)</f>
        <v>234071.97999999998</v>
      </c>
      <c r="D30" s="66">
        <f>SUM(D24+D28)</f>
        <v>233440.68</v>
      </c>
      <c r="E30" s="35">
        <f>SUM(E24+E28)</f>
        <v>220696.41</v>
      </c>
      <c r="F30" s="35">
        <f>SUM(F24+F28)</f>
        <v>220696.41</v>
      </c>
      <c r="G30" s="35">
        <f>SUM(G24+G28)</f>
        <v>220696.41</v>
      </c>
      <c r="H30" s="68"/>
    </row>
    <row r="31" spans="3:8" ht="12.75" customHeight="1">
      <c r="C31" s="7"/>
      <c r="D31" s="7"/>
      <c r="E31" s="7"/>
      <c r="F31" s="7"/>
      <c r="G31" s="7"/>
      <c r="H31" s="34"/>
    </row>
    <row r="32" spans="3:8" ht="12.75" customHeight="1">
      <c r="C32" s="24"/>
      <c r="D32" s="8" t="s">
        <v>264</v>
      </c>
      <c r="E32" s="24"/>
      <c r="F32" s="24"/>
      <c r="G32" s="24"/>
      <c r="H32" s="34"/>
    </row>
    <row r="33" spans="3:8" ht="12.75" customHeight="1">
      <c r="C33" s="24"/>
      <c r="D33" s="24"/>
      <c r="E33" s="24"/>
      <c r="F33" s="24"/>
      <c r="G33" s="24"/>
      <c r="H33" s="34"/>
    </row>
    <row r="34" spans="1:8" s="19" customFormat="1" ht="12.75" customHeight="1">
      <c r="A34" s="36" t="s">
        <v>264</v>
      </c>
      <c r="B34" s="36"/>
      <c r="C34" s="35">
        <f>'Sewer District'!C100-'Sewer Estimated'!C30</f>
        <v>3749.0200000000186</v>
      </c>
      <c r="D34" s="35">
        <f>'Sewer District'!D100-'Sewer Estimated'!D30</f>
        <v>65821.13</v>
      </c>
      <c r="E34" s="35">
        <f>'Sewer District'!E100-'Sewer Estimated'!E30</f>
        <v>38514.090000000026</v>
      </c>
      <c r="F34" s="35">
        <f>'Sewer District'!F100-'Sewer Estimated'!F30</f>
        <v>38514.090000000026</v>
      </c>
      <c r="G34" s="35">
        <f>'Sewer District'!G100-'Sewer Estimated'!G30</f>
        <v>38514.090000000026</v>
      </c>
      <c r="H34" s="8"/>
    </row>
    <row r="35" spans="3:8" ht="12.75" customHeight="1">
      <c r="C35" s="24"/>
      <c r="D35" s="24"/>
      <c r="E35" s="24"/>
      <c r="F35" s="24"/>
      <c r="G35" s="24"/>
      <c r="H35" s="34"/>
    </row>
    <row r="38" spans="1:5" ht="12.75" customHeight="1">
      <c r="A38" s="72"/>
      <c r="B38" s="22"/>
      <c r="E38" s="72"/>
    </row>
    <row r="39" spans="1:7" ht="12.75" customHeight="1">
      <c r="A39" s="23"/>
      <c r="B39" s="58"/>
      <c r="C39" s="74"/>
      <c r="E39" s="23"/>
      <c r="F39" s="58"/>
      <c r="G39" s="74"/>
    </row>
    <row r="40" spans="1:7" ht="12.75" customHeight="1">
      <c r="A40" s="73"/>
      <c r="B40" s="58"/>
      <c r="C40" s="74"/>
      <c r="E40" s="73"/>
      <c r="F40" s="58"/>
      <c r="G40" s="74"/>
    </row>
    <row r="41" spans="1:7" ht="12.75" customHeight="1">
      <c r="A41" s="73"/>
      <c r="B41" s="58"/>
      <c r="C41" s="74"/>
      <c r="E41" s="73"/>
      <c r="F41" s="58"/>
      <c r="G41" s="74"/>
    </row>
    <row r="42" spans="1:7" ht="12.75" customHeight="1">
      <c r="A42" s="81"/>
      <c r="B42" s="58"/>
      <c r="C42" s="74"/>
      <c r="E42" s="81"/>
      <c r="F42" s="58"/>
      <c r="G42" s="74"/>
    </row>
    <row r="43" spans="1:7" ht="12.75" customHeight="1">
      <c r="A43" s="23"/>
      <c r="B43" s="22"/>
      <c r="C43" s="93"/>
      <c r="E43" s="23"/>
      <c r="G43" s="93"/>
    </row>
    <row r="44" spans="1:7" ht="12.75" customHeight="1">
      <c r="A44" s="22"/>
      <c r="B44" s="22"/>
      <c r="C44" s="74"/>
      <c r="G44" s="74"/>
    </row>
    <row r="46" spans="5:7" ht="12.75" customHeight="1">
      <c r="E46" s="94"/>
      <c r="F46" s="84"/>
      <c r="G46" s="84"/>
    </row>
    <row r="47" spans="5:7" ht="12.75" customHeight="1">
      <c r="E47" s="95"/>
      <c r="F47" s="83"/>
      <c r="G47" s="93"/>
    </row>
    <row r="48" spans="5:7" ht="12.75" customHeight="1">
      <c r="E48" s="95"/>
      <c r="F48" s="83"/>
      <c r="G48" s="93"/>
    </row>
    <row r="49" spans="5:7" ht="12.75" customHeight="1">
      <c r="E49" s="95"/>
      <c r="F49" s="83"/>
      <c r="G49" s="93"/>
    </row>
    <row r="50" spans="5:7" ht="12.75" customHeight="1">
      <c r="E50" s="95"/>
      <c r="F50" s="84"/>
      <c r="G50" s="93"/>
    </row>
    <row r="51" spans="5:7" ht="12.75" customHeight="1">
      <c r="E51" s="84"/>
      <c r="F51" s="84"/>
      <c r="G51" s="96"/>
    </row>
    <row r="53" spans="5:7" ht="12.75" customHeight="1">
      <c r="E53" s="23"/>
      <c r="G53" s="96"/>
    </row>
    <row r="57" ht="12.75" customHeight="1">
      <c r="D57" s="58" t="s">
        <v>762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r:id="rId1"/>
  <headerFooter alignWithMargins="0">
    <oddHeader>&amp;C&amp;12Somerset-Barker Sewer District Estimated Revenues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4">
      <selection activeCell="G8" sqref="G8"/>
    </sheetView>
  </sheetViews>
  <sheetFormatPr defaultColWidth="9.140625" defaultRowHeight="12.75" customHeight="1"/>
  <cols>
    <col min="1" max="1" width="23.140625" style="9" customWidth="1"/>
    <col min="2" max="2" width="7.8515625" style="9" customWidth="1"/>
    <col min="3" max="4" width="14.00390625" style="9" customWidth="1"/>
    <col min="5" max="5" width="15.00390625" style="9" customWidth="1"/>
    <col min="6" max="6" width="14.00390625" style="9" customWidth="1"/>
    <col min="7" max="7" width="14.140625" style="9" customWidth="1"/>
    <col min="8" max="16384" width="9.140625" style="9" customWidth="1"/>
  </cols>
  <sheetData>
    <row r="1" spans="1:7" ht="12.75" customHeight="1">
      <c r="A1" s="4"/>
      <c r="B1" s="4"/>
      <c r="C1" s="4"/>
      <c r="D1" s="4" t="s">
        <v>33</v>
      </c>
      <c r="E1" s="4" t="s">
        <v>59</v>
      </c>
      <c r="F1" s="4"/>
      <c r="G1" s="4"/>
    </row>
    <row r="2" spans="1:7" ht="12.75" customHeight="1">
      <c r="A2" s="4"/>
      <c r="B2" s="4"/>
      <c r="C2" s="4" t="s">
        <v>153</v>
      </c>
      <c r="D2" s="4" t="s">
        <v>34</v>
      </c>
      <c r="E2" s="4" t="s">
        <v>36</v>
      </c>
      <c r="F2" s="4" t="s">
        <v>37</v>
      </c>
      <c r="G2" s="4"/>
    </row>
    <row r="3" spans="1:7" ht="12.75" customHeight="1">
      <c r="A3" s="4"/>
      <c r="B3" s="4"/>
      <c r="C3" s="4" t="s">
        <v>32</v>
      </c>
      <c r="D3" s="4" t="s">
        <v>35</v>
      </c>
      <c r="E3" s="4" t="s">
        <v>33</v>
      </c>
      <c r="F3" s="4" t="s">
        <v>33</v>
      </c>
      <c r="G3" s="4" t="s">
        <v>38</v>
      </c>
    </row>
    <row r="4" spans="1:7" ht="12.75" customHeight="1">
      <c r="A4" s="4" t="s">
        <v>152</v>
      </c>
      <c r="B4" s="4" t="s">
        <v>0</v>
      </c>
      <c r="C4" s="42">
        <v>2008</v>
      </c>
      <c r="D4" s="42">
        <v>2009</v>
      </c>
      <c r="E4" s="42">
        <v>2010</v>
      </c>
      <c r="F4" s="42">
        <v>2010</v>
      </c>
      <c r="G4" s="42">
        <v>2010</v>
      </c>
    </row>
    <row r="5" spans="3:7" ht="12.75" customHeight="1">
      <c r="C5" s="2"/>
      <c r="D5" s="2"/>
      <c r="E5" s="2"/>
      <c r="F5" s="2"/>
      <c r="G5" s="2"/>
    </row>
    <row r="6" spans="1:7" ht="12.75" customHeight="1">
      <c r="A6" s="14" t="s">
        <v>335</v>
      </c>
      <c r="C6" s="1"/>
      <c r="D6" s="1"/>
      <c r="E6" s="1"/>
      <c r="F6" s="1"/>
      <c r="G6" s="1"/>
    </row>
    <row r="7" spans="1:7" ht="12.75" customHeight="1">
      <c r="A7" s="9" t="s">
        <v>571</v>
      </c>
      <c r="B7" s="9" t="s">
        <v>591</v>
      </c>
      <c r="C7" s="7"/>
      <c r="D7" s="7"/>
      <c r="E7" s="7" t="s">
        <v>661</v>
      </c>
      <c r="F7" s="7"/>
      <c r="G7" s="7"/>
    </row>
    <row r="8" spans="1:7" ht="12.75" customHeight="1">
      <c r="A8" s="9" t="s">
        <v>40</v>
      </c>
      <c r="B8" s="9" t="s">
        <v>592</v>
      </c>
      <c r="C8" s="7"/>
      <c r="D8" s="7"/>
      <c r="E8" s="7"/>
      <c r="F8" s="7"/>
      <c r="G8" s="7"/>
    </row>
    <row r="9" spans="1:7" ht="12.75" customHeight="1">
      <c r="A9" s="9" t="s">
        <v>41</v>
      </c>
      <c r="B9" s="9" t="s">
        <v>593</v>
      </c>
      <c r="C9" s="7">
        <v>134553</v>
      </c>
      <c r="D9" s="7">
        <v>147516</v>
      </c>
      <c r="E9" s="7">
        <v>144237</v>
      </c>
      <c r="F9" s="7">
        <v>144237</v>
      </c>
      <c r="G9" s="7">
        <v>144237</v>
      </c>
    </row>
    <row r="10" spans="1:7" s="4" customFormat="1" ht="12.75" customHeight="1">
      <c r="A10" s="43" t="s">
        <v>42</v>
      </c>
      <c r="B10" s="43"/>
      <c r="C10" s="44">
        <f>SUM(C7:C9)</f>
        <v>134553</v>
      </c>
      <c r="D10" s="44">
        <f>SUM(D7:D9)</f>
        <v>147516</v>
      </c>
      <c r="E10" s="44">
        <f>SUM(E7:E9)</f>
        <v>144237</v>
      </c>
      <c r="F10" s="44">
        <f>SUM(F7:F9)</f>
        <v>144237</v>
      </c>
      <c r="G10" s="44">
        <f>SUM(G7:G9)</f>
        <v>144237</v>
      </c>
    </row>
    <row r="11" spans="3:7" ht="12.75" customHeight="1">
      <c r="C11" s="15"/>
      <c r="D11" s="15"/>
      <c r="E11" s="15"/>
      <c r="F11" s="15"/>
      <c r="G11" s="15"/>
    </row>
    <row r="12" spans="1:7" ht="12.75" customHeight="1">
      <c r="A12" s="14" t="s">
        <v>159</v>
      </c>
      <c r="C12" s="1"/>
      <c r="D12" s="1"/>
      <c r="E12" s="1"/>
      <c r="F12" s="1"/>
      <c r="G12" s="1"/>
    </row>
    <row r="13" spans="1:7" ht="12.75" customHeight="1">
      <c r="A13" s="9" t="s">
        <v>345</v>
      </c>
      <c r="B13" s="9" t="s">
        <v>572</v>
      </c>
      <c r="C13" s="7"/>
      <c r="D13" s="7"/>
      <c r="E13" s="7" t="s">
        <v>661</v>
      </c>
      <c r="F13" s="7"/>
      <c r="G13" s="7"/>
    </row>
    <row r="14" spans="1:7" ht="12.75" customHeight="1">
      <c r="A14" s="9" t="s">
        <v>161</v>
      </c>
      <c r="B14" s="9" t="s">
        <v>573</v>
      </c>
      <c r="C14" s="7"/>
      <c r="D14" s="7"/>
      <c r="E14" s="7" t="s">
        <v>661</v>
      </c>
      <c r="F14" s="7"/>
      <c r="G14" s="7"/>
    </row>
    <row r="15" spans="1:7" s="4" customFormat="1" ht="12.75" customHeight="1">
      <c r="A15" s="9" t="s">
        <v>529</v>
      </c>
      <c r="B15" s="9" t="s">
        <v>574</v>
      </c>
      <c r="C15" s="7"/>
      <c r="D15" s="7"/>
      <c r="E15" s="7" t="s">
        <v>661</v>
      </c>
      <c r="F15" s="7"/>
      <c r="G15" s="7"/>
    </row>
    <row r="16" spans="1:7" ht="12.75" customHeight="1">
      <c r="A16" s="9" t="s">
        <v>163</v>
      </c>
      <c r="B16" s="9" t="s">
        <v>575</v>
      </c>
      <c r="C16" s="7"/>
      <c r="D16" s="7"/>
      <c r="E16" s="7" t="s">
        <v>661</v>
      </c>
      <c r="F16" s="7"/>
      <c r="G16" s="7"/>
    </row>
    <row r="17" spans="1:7" ht="12.75" customHeight="1">
      <c r="A17" s="9" t="s">
        <v>164</v>
      </c>
      <c r="B17" s="9" t="s">
        <v>576</v>
      </c>
      <c r="C17" s="7"/>
      <c r="D17" s="7"/>
      <c r="E17" s="7" t="s">
        <v>661</v>
      </c>
      <c r="F17" s="7"/>
      <c r="G17" s="7"/>
    </row>
    <row r="18" spans="1:7" ht="12.75" customHeight="1">
      <c r="A18" s="9" t="s">
        <v>165</v>
      </c>
      <c r="B18" s="9" t="s">
        <v>577</v>
      </c>
      <c r="C18" s="7"/>
      <c r="D18" s="7"/>
      <c r="E18" s="7" t="s">
        <v>661</v>
      </c>
      <c r="F18" s="7"/>
      <c r="G18" s="7"/>
    </row>
    <row r="19" spans="1:7" ht="12.75" customHeight="1">
      <c r="A19" s="9" t="s">
        <v>347</v>
      </c>
      <c r="C19" s="1"/>
      <c r="D19" s="1"/>
      <c r="E19" s="1"/>
      <c r="F19" s="1"/>
      <c r="G19" s="1"/>
    </row>
    <row r="20" spans="1:7" ht="12.75" customHeight="1">
      <c r="A20" s="9" t="s">
        <v>466</v>
      </c>
      <c r="B20" s="9" t="s">
        <v>578</v>
      </c>
      <c r="C20" s="7"/>
      <c r="D20" s="7"/>
      <c r="E20" s="7" t="s">
        <v>661</v>
      </c>
      <c r="F20" s="7"/>
      <c r="G20" s="7"/>
    </row>
    <row r="21" spans="1:7" ht="12.75" customHeight="1">
      <c r="A21" s="43" t="s">
        <v>42</v>
      </c>
      <c r="B21" s="43"/>
      <c r="C21" s="44">
        <f>SUM(C13:C20)</f>
        <v>0</v>
      </c>
      <c r="D21" s="44">
        <f>SUM(D13:D20)</f>
        <v>0</v>
      </c>
      <c r="E21" s="44">
        <f>SUM(E13:E20)</f>
        <v>0</v>
      </c>
      <c r="F21" s="44">
        <f>SUM(F13:F20)</f>
        <v>0</v>
      </c>
      <c r="G21" s="44">
        <f>SUM(G13:G20)</f>
        <v>0</v>
      </c>
    </row>
    <row r="22" spans="3:7" ht="12.75" customHeight="1">
      <c r="C22" s="1"/>
      <c r="D22" s="1"/>
      <c r="E22" s="1"/>
      <c r="F22" s="1"/>
      <c r="G22" s="1"/>
    </row>
    <row r="23" spans="1:7" ht="12.75" customHeight="1">
      <c r="A23" s="14" t="s">
        <v>349</v>
      </c>
      <c r="C23" s="1"/>
      <c r="D23" s="1"/>
      <c r="E23" s="1"/>
      <c r="F23" s="1"/>
      <c r="G23" s="1"/>
    </row>
    <row r="24" spans="1:7" ht="12.75" customHeight="1">
      <c r="A24" s="14" t="s">
        <v>569</v>
      </c>
      <c r="C24" s="1"/>
      <c r="D24" s="1"/>
      <c r="E24" s="1"/>
      <c r="F24" s="1"/>
      <c r="G24" s="1"/>
    </row>
    <row r="25" spans="1:7" ht="12.75" customHeight="1">
      <c r="A25" s="9" t="s">
        <v>182</v>
      </c>
      <c r="B25" s="9" t="s">
        <v>579</v>
      </c>
      <c r="C25" s="7"/>
      <c r="D25" s="7"/>
      <c r="E25" s="7" t="s">
        <v>661</v>
      </c>
      <c r="F25" s="7"/>
      <c r="G25" s="7"/>
    </row>
    <row r="26" spans="1:7" ht="12.75" customHeight="1">
      <c r="A26" s="9" t="s">
        <v>183</v>
      </c>
      <c r="B26" s="9" t="s">
        <v>580</v>
      </c>
      <c r="C26" s="7"/>
      <c r="D26" s="7"/>
      <c r="E26" s="7"/>
      <c r="F26" s="7"/>
      <c r="G26" s="7"/>
    </row>
    <row r="27" spans="1:7" ht="12.75" customHeight="1">
      <c r="A27" s="9" t="s">
        <v>184</v>
      </c>
      <c r="B27" s="9" t="s">
        <v>581</v>
      </c>
      <c r="C27" s="7"/>
      <c r="D27" s="7"/>
      <c r="E27" s="7"/>
      <c r="F27" s="7"/>
      <c r="G27" s="7"/>
    </row>
    <row r="28" spans="1:7" ht="12.75" customHeight="1">
      <c r="A28" s="9" t="s">
        <v>570</v>
      </c>
      <c r="B28" s="9" t="s">
        <v>582</v>
      </c>
      <c r="C28" s="7"/>
      <c r="D28" s="7"/>
      <c r="E28" s="7"/>
      <c r="F28" s="7"/>
      <c r="G28" s="7"/>
    </row>
    <row r="29" spans="1:7" ht="12.75" customHeight="1">
      <c r="A29" s="9" t="s">
        <v>186</v>
      </c>
      <c r="B29" s="9" t="s">
        <v>583</v>
      </c>
      <c r="C29" s="7"/>
      <c r="D29" s="7"/>
      <c r="E29" s="7"/>
      <c r="F29" s="7"/>
      <c r="G29" s="7"/>
    </row>
    <row r="30" spans="1:7" ht="12.75" customHeight="1">
      <c r="A30" s="9" t="s">
        <v>188</v>
      </c>
      <c r="B30" s="9" t="s">
        <v>584</v>
      </c>
      <c r="C30" s="7"/>
      <c r="D30" s="7"/>
      <c r="E30" s="7"/>
      <c r="F30" s="7"/>
      <c r="G30" s="7"/>
    </row>
    <row r="31" spans="1:7" ht="12.75" customHeight="1">
      <c r="A31" s="43" t="s">
        <v>42</v>
      </c>
      <c r="B31" s="43"/>
      <c r="C31" s="44">
        <f>SUM(C25:C30)</f>
        <v>0</v>
      </c>
      <c r="D31" s="44">
        <f>SUM(D25:D30)</f>
        <v>0</v>
      </c>
      <c r="E31" s="44">
        <f>SUM(E25:E30)</f>
        <v>0</v>
      </c>
      <c r="F31" s="44">
        <f>SUM(F25:F30)</f>
        <v>0</v>
      </c>
      <c r="G31" s="44">
        <f>SUM(G25:G30)</f>
        <v>0</v>
      </c>
    </row>
    <row r="32" spans="3:7" ht="12.75" customHeight="1">
      <c r="C32" s="1"/>
      <c r="D32" s="1"/>
      <c r="E32" s="1"/>
      <c r="F32" s="1"/>
      <c r="G32" s="1"/>
    </row>
    <row r="33" spans="1:7" ht="12.75" customHeight="1">
      <c r="A33" s="14" t="s">
        <v>192</v>
      </c>
      <c r="C33" s="1"/>
      <c r="D33" s="1"/>
      <c r="E33" s="1"/>
      <c r="F33" s="1"/>
      <c r="G33" s="1"/>
    </row>
    <row r="34" spans="1:7" ht="12.75" customHeight="1">
      <c r="A34" s="9" t="s">
        <v>182</v>
      </c>
      <c r="B34" s="9" t="s">
        <v>585</v>
      </c>
      <c r="C34" s="7"/>
      <c r="D34" s="7"/>
      <c r="E34" s="7"/>
      <c r="F34" s="7"/>
      <c r="G34" s="7"/>
    </row>
    <row r="35" spans="1:7" ht="12.75" customHeight="1">
      <c r="A35" s="9" t="s">
        <v>183</v>
      </c>
      <c r="B35" s="9" t="s">
        <v>586</v>
      </c>
      <c r="C35" s="7"/>
      <c r="D35" s="7"/>
      <c r="E35" s="7"/>
      <c r="F35" s="7"/>
      <c r="G35" s="7"/>
    </row>
    <row r="36" spans="1:7" ht="12.75" customHeight="1">
      <c r="A36" s="9" t="s">
        <v>184</v>
      </c>
      <c r="B36" s="9" t="s">
        <v>587</v>
      </c>
      <c r="C36" s="7"/>
      <c r="D36" s="7"/>
      <c r="E36" s="7"/>
      <c r="F36" s="7"/>
      <c r="G36" s="7"/>
    </row>
    <row r="37" spans="1:7" ht="12.75" customHeight="1">
      <c r="A37" s="9" t="s">
        <v>185</v>
      </c>
      <c r="B37" s="9" t="s">
        <v>588</v>
      </c>
      <c r="C37" s="7"/>
      <c r="D37" s="7"/>
      <c r="E37" s="7"/>
      <c r="F37" s="7"/>
      <c r="G37" s="7"/>
    </row>
    <row r="38" spans="1:7" ht="12.75" customHeight="1">
      <c r="A38" s="9" t="s">
        <v>186</v>
      </c>
      <c r="B38" s="9" t="s">
        <v>589</v>
      </c>
      <c r="C38" s="7"/>
      <c r="D38" s="7"/>
      <c r="E38" s="7"/>
      <c r="F38" s="7"/>
      <c r="G38" s="7"/>
    </row>
    <row r="39" spans="1:7" ht="12.75" customHeight="1">
      <c r="A39" s="9" t="s">
        <v>188</v>
      </c>
      <c r="B39" s="9" t="s">
        <v>590</v>
      </c>
      <c r="C39" s="7"/>
      <c r="D39" s="7"/>
      <c r="E39" s="7"/>
      <c r="F39" s="7"/>
      <c r="G39" s="7"/>
    </row>
    <row r="40" spans="1:7" ht="12.75" customHeight="1">
      <c r="A40" s="43" t="s">
        <v>42</v>
      </c>
      <c r="B40" s="43"/>
      <c r="C40" s="44">
        <f>SUM(C34:C39)</f>
        <v>0</v>
      </c>
      <c r="D40" s="44">
        <f>SUM(D34:D39)</f>
        <v>0</v>
      </c>
      <c r="E40" s="44">
        <f>SUM(E34:E39)</f>
        <v>0</v>
      </c>
      <c r="F40" s="44">
        <f>SUM(F34:F39)</f>
        <v>0</v>
      </c>
      <c r="G40" s="44">
        <f>SUM(G34:G39)</f>
        <v>0</v>
      </c>
    </row>
    <row r="42" ht="12.75" customHeight="1">
      <c r="A42" s="14" t="s">
        <v>193</v>
      </c>
    </row>
    <row r="43" spans="1:7" ht="12.75" customHeight="1">
      <c r="A43" s="14" t="s">
        <v>452</v>
      </c>
      <c r="C43" s="15"/>
      <c r="D43" s="15"/>
      <c r="E43" s="15"/>
      <c r="F43" s="15"/>
      <c r="G43" s="15"/>
    </row>
    <row r="44" spans="1:7" ht="12.75" customHeight="1">
      <c r="A44" s="9" t="s">
        <v>195</v>
      </c>
      <c r="B44" s="9" t="s">
        <v>599</v>
      </c>
      <c r="C44" s="48"/>
      <c r="D44" s="48"/>
      <c r="E44" s="7" t="s">
        <v>661</v>
      </c>
      <c r="F44" s="48"/>
      <c r="G44" s="48"/>
    </row>
    <row r="45" spans="1:7" ht="12.75" customHeight="1">
      <c r="A45" s="9" t="s">
        <v>533</v>
      </c>
      <c r="C45" s="15"/>
      <c r="D45" s="15"/>
      <c r="E45" s="15"/>
      <c r="F45" s="15"/>
      <c r="G45" s="15"/>
    </row>
    <row r="46" spans="1:7" ht="12.75" customHeight="1">
      <c r="A46" s="9" t="s">
        <v>594</v>
      </c>
      <c r="B46" s="9" t="s">
        <v>600</v>
      </c>
      <c r="C46" s="48"/>
      <c r="D46" s="48"/>
      <c r="E46" s="7" t="s">
        <v>661</v>
      </c>
      <c r="F46" s="48"/>
      <c r="G46" s="48"/>
    </row>
    <row r="47" spans="1:7" s="4" customFormat="1" ht="12.75" customHeight="1">
      <c r="A47" s="43" t="s">
        <v>42</v>
      </c>
      <c r="B47" s="43"/>
      <c r="C47" s="44">
        <f>SUM(C46,C44)</f>
        <v>0</v>
      </c>
      <c r="D47" s="44">
        <f>SUM(D46,D44)</f>
        <v>0</v>
      </c>
      <c r="E47" s="44">
        <f>SUM(E46,E44)</f>
        <v>0</v>
      </c>
      <c r="F47" s="44">
        <f>SUM(F46,F44)</f>
        <v>0</v>
      </c>
      <c r="G47" s="44">
        <f>SUM(G46,G44)</f>
        <v>0</v>
      </c>
    </row>
    <row r="48" spans="3:7" ht="12.75" customHeight="1">
      <c r="C48" s="15"/>
      <c r="D48" s="15"/>
      <c r="E48" s="15"/>
      <c r="F48" s="15"/>
      <c r="G48" s="15"/>
    </row>
    <row r="49" spans="1:7" ht="12.75" customHeight="1">
      <c r="A49" s="4" t="s">
        <v>198</v>
      </c>
      <c r="C49" s="15"/>
      <c r="D49" s="15"/>
      <c r="E49" s="15"/>
      <c r="F49" s="15"/>
      <c r="G49" s="15"/>
    </row>
    <row r="50" spans="1:7" ht="12.75" customHeight="1">
      <c r="A50" s="4" t="s">
        <v>595</v>
      </c>
      <c r="B50" s="9" t="s">
        <v>596</v>
      </c>
      <c r="C50" s="48"/>
      <c r="D50" s="48"/>
      <c r="E50" s="7" t="s">
        <v>661</v>
      </c>
      <c r="F50" s="48"/>
      <c r="G50" s="48"/>
    </row>
    <row r="51" spans="3:7" ht="12.75" customHeight="1">
      <c r="C51" s="15"/>
      <c r="D51" s="15"/>
      <c r="E51" s="15"/>
      <c r="F51" s="15"/>
      <c r="G51" s="15"/>
    </row>
    <row r="52" spans="1:7" ht="12.75" customHeight="1">
      <c r="A52" s="43" t="s">
        <v>200</v>
      </c>
      <c r="B52" s="4"/>
      <c r="C52" s="3"/>
      <c r="D52" s="3"/>
      <c r="E52" s="3"/>
      <c r="F52" s="3"/>
      <c r="G52" s="3"/>
    </row>
    <row r="53" spans="1:7" ht="12.75" customHeight="1">
      <c r="A53" s="43" t="s">
        <v>597</v>
      </c>
      <c r="B53" s="43"/>
      <c r="C53" s="44">
        <f>SUM(C50,C47,C40,C31,C21,C10)</f>
        <v>134553</v>
      </c>
      <c r="D53" s="44">
        <f>SUM(D50,D47,D40,D31,D21,D10)</f>
        <v>147516</v>
      </c>
      <c r="E53" s="44">
        <f>SUM(E50,E47,E40,E31,E21,E10)</f>
        <v>144237</v>
      </c>
      <c r="F53" s="44">
        <f>SUM(F50,F47,F40,F31,F21,F10)</f>
        <v>144237</v>
      </c>
      <c r="G53" s="44">
        <f>SUM(G50,G47,G40,G31,G21,G10)</f>
        <v>144237</v>
      </c>
    </row>
    <row r="54" spans="3:7" ht="12.75" customHeight="1">
      <c r="C54" s="15"/>
      <c r="D54" s="15"/>
      <c r="E54" s="15"/>
      <c r="F54" s="15"/>
      <c r="G54" s="15"/>
    </row>
    <row r="57" ht="12.75" customHeight="1">
      <c r="D57" s="61" t="s">
        <v>763</v>
      </c>
    </row>
    <row r="93" ht="12.75" customHeight="1">
      <c r="D93" s="2">
        <v>49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r:id="rId1"/>
  <headerFooter alignWithMargins="0">
    <oddHeader>&amp;C&amp;12Town of Somerset Refuse and Garbage District Appropriations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6">
      <selection activeCell="G14" sqref="G14"/>
    </sheetView>
  </sheetViews>
  <sheetFormatPr defaultColWidth="9.140625" defaultRowHeight="12.75"/>
  <cols>
    <col min="1" max="1" width="23.140625" style="9" customWidth="1"/>
    <col min="2" max="2" width="7.8515625" style="9" customWidth="1"/>
    <col min="3" max="4" width="14.00390625" style="9" customWidth="1"/>
    <col min="5" max="5" width="15.00390625" style="9" customWidth="1"/>
    <col min="6" max="6" width="14.00390625" style="9" customWidth="1"/>
    <col min="7" max="7" width="14.140625" style="9" customWidth="1"/>
    <col min="8" max="16384" width="9.140625" style="9" customWidth="1"/>
  </cols>
  <sheetData>
    <row r="1" spans="1:7" ht="12.75" customHeight="1">
      <c r="A1" s="4"/>
      <c r="B1" s="4"/>
      <c r="C1" s="4"/>
      <c r="D1" s="4" t="s">
        <v>33</v>
      </c>
      <c r="E1" s="4" t="s">
        <v>59</v>
      </c>
      <c r="F1" s="4"/>
      <c r="G1" s="4"/>
    </row>
    <row r="2" spans="1:7" ht="12.75" customHeight="1">
      <c r="A2" s="4"/>
      <c r="B2" s="4"/>
      <c r="C2" s="4" t="s">
        <v>153</v>
      </c>
      <c r="D2" s="4" t="s">
        <v>34</v>
      </c>
      <c r="E2" s="4" t="s">
        <v>36</v>
      </c>
      <c r="F2" s="4" t="s">
        <v>37</v>
      </c>
      <c r="G2" s="4"/>
    </row>
    <row r="3" spans="1:7" ht="12.75" customHeight="1">
      <c r="A3" s="4"/>
      <c r="B3" s="4"/>
      <c r="C3" s="4" t="s">
        <v>32</v>
      </c>
      <c r="D3" s="4" t="s">
        <v>35</v>
      </c>
      <c r="E3" s="4" t="s">
        <v>33</v>
      </c>
      <c r="F3" s="4" t="s">
        <v>33</v>
      </c>
      <c r="G3" s="4" t="s">
        <v>38</v>
      </c>
    </row>
    <row r="4" spans="1:7" ht="12.75" customHeight="1">
      <c r="A4" s="4" t="s">
        <v>152</v>
      </c>
      <c r="B4" s="4" t="s">
        <v>0</v>
      </c>
      <c r="C4" s="42">
        <v>2008</v>
      </c>
      <c r="D4" s="42">
        <v>2009</v>
      </c>
      <c r="E4" s="42">
        <v>2010</v>
      </c>
      <c r="F4" s="42">
        <v>2010</v>
      </c>
      <c r="G4" s="42">
        <v>2010</v>
      </c>
    </row>
    <row r="5" spans="1:7" ht="12.75" customHeight="1">
      <c r="A5" s="4"/>
      <c r="B5" s="4"/>
      <c r="C5" s="42"/>
      <c r="D5" s="42"/>
      <c r="E5" s="42"/>
      <c r="F5" s="42"/>
      <c r="G5" s="42"/>
    </row>
    <row r="6" spans="1:7" ht="12.75" customHeight="1">
      <c r="A6" s="14" t="s">
        <v>601</v>
      </c>
      <c r="C6" s="2"/>
      <c r="D6" s="2"/>
      <c r="E6" s="2"/>
      <c r="F6" s="2"/>
      <c r="G6" s="2"/>
    </row>
    <row r="7" spans="1:7" ht="12.75" customHeight="1">
      <c r="A7" s="14" t="s">
        <v>638</v>
      </c>
      <c r="C7" s="2"/>
      <c r="D7" s="2"/>
      <c r="E7" s="2"/>
      <c r="F7" s="2"/>
      <c r="G7" s="2"/>
    </row>
    <row r="8" spans="1:7" ht="12.75" customHeight="1">
      <c r="A8" s="14" t="s">
        <v>602</v>
      </c>
      <c r="C8" s="2"/>
      <c r="D8" s="2"/>
      <c r="E8" s="2"/>
      <c r="F8" s="2"/>
      <c r="G8" s="2"/>
    </row>
    <row r="9" spans="1:7" ht="12.75" customHeight="1">
      <c r="A9" s="47" t="s">
        <v>300</v>
      </c>
      <c r="B9" s="47" t="s">
        <v>730</v>
      </c>
      <c r="C9" s="7">
        <v>1729</v>
      </c>
      <c r="D9" s="7">
        <v>0</v>
      </c>
      <c r="E9" s="7">
        <v>0</v>
      </c>
      <c r="F9" s="7">
        <v>0</v>
      </c>
      <c r="G9" s="7">
        <v>0</v>
      </c>
    </row>
    <row r="10" spans="1:7" ht="12.75" customHeight="1">
      <c r="A10" s="47" t="s">
        <v>462</v>
      </c>
      <c r="B10" s="47" t="s">
        <v>598</v>
      </c>
      <c r="C10" s="7"/>
      <c r="D10" s="7"/>
      <c r="E10" s="7" t="s">
        <v>661</v>
      </c>
      <c r="F10" s="7"/>
      <c r="G10" s="7"/>
    </row>
    <row r="11" spans="1:7" ht="12.75" customHeight="1">
      <c r="A11" s="47" t="s">
        <v>823</v>
      </c>
      <c r="B11" s="47"/>
      <c r="C11" s="7"/>
      <c r="D11" s="7"/>
      <c r="E11" s="7"/>
      <c r="F11" s="7"/>
      <c r="G11" s="7"/>
    </row>
    <row r="12" spans="1:7" s="4" customFormat="1" ht="12.75" customHeight="1">
      <c r="A12" s="43" t="s">
        <v>262</v>
      </c>
      <c r="B12" s="43"/>
      <c r="C12" s="44">
        <f>SUM(C9:C11)</f>
        <v>1729</v>
      </c>
      <c r="D12" s="44">
        <f>SUM(D9:D11)</f>
        <v>0</v>
      </c>
      <c r="E12" s="44">
        <f>SUM(E9:E11)</f>
        <v>0</v>
      </c>
      <c r="F12" s="44">
        <f>SUM(F9:F11)</f>
        <v>0</v>
      </c>
      <c r="G12" s="44">
        <f>SUM(G9:G11)</f>
        <v>0</v>
      </c>
    </row>
    <row r="13" spans="1:7" s="63" customFormat="1" ht="12.75" customHeight="1">
      <c r="A13" s="64" t="s">
        <v>697</v>
      </c>
      <c r="B13" s="63" t="s">
        <v>774</v>
      </c>
      <c r="C13" s="7">
        <v>141036</v>
      </c>
      <c r="D13" s="7">
        <v>133300</v>
      </c>
      <c r="E13" s="7">
        <v>129750</v>
      </c>
      <c r="F13" s="7">
        <v>129750</v>
      </c>
      <c r="G13" s="7">
        <v>129750</v>
      </c>
    </row>
    <row r="14" spans="1:2" ht="11.25">
      <c r="A14" s="9" t="s">
        <v>809</v>
      </c>
      <c r="B14" s="9" t="s">
        <v>816</v>
      </c>
    </row>
    <row r="15" spans="1:7" s="4" customFormat="1" ht="12.75" customHeight="1">
      <c r="A15" s="43" t="s">
        <v>765</v>
      </c>
      <c r="B15" s="43"/>
      <c r="C15" s="44">
        <f>SUM(C13)</f>
        <v>141036</v>
      </c>
      <c r="D15" s="44">
        <f>SUM(D13)</f>
        <v>133300</v>
      </c>
      <c r="E15" s="44">
        <f>SUM(E13)</f>
        <v>129750</v>
      </c>
      <c r="F15" s="44">
        <f>SUM(F13)</f>
        <v>129750</v>
      </c>
      <c r="G15" s="44">
        <f>SUM(G13)</f>
        <v>129750</v>
      </c>
    </row>
    <row r="16" spans="3:7" s="69" customFormat="1" ht="12.75" customHeight="1">
      <c r="C16" s="70"/>
      <c r="D16" s="70"/>
      <c r="E16" s="70"/>
      <c r="F16" s="70"/>
      <c r="G16" s="70"/>
    </row>
    <row r="17" spans="1:7" s="43" customFormat="1" ht="12.75" customHeight="1">
      <c r="A17" s="43" t="s">
        <v>467</v>
      </c>
      <c r="C17" s="44">
        <f>SUM(C12+C15)</f>
        <v>142765</v>
      </c>
      <c r="D17" s="44">
        <f>SUM(D12+D15)</f>
        <v>133300</v>
      </c>
      <c r="E17" s="44">
        <f>SUM(E12+E15)</f>
        <v>129750</v>
      </c>
      <c r="F17" s="44">
        <f>SUM(F12+F15)</f>
        <v>129750</v>
      </c>
      <c r="G17" s="44">
        <f>SUM(G12+G15)</f>
        <v>129750</v>
      </c>
    </row>
    <row r="18" spans="3:7" s="69" customFormat="1" ht="12.75" customHeight="1">
      <c r="C18" s="70"/>
      <c r="D18" s="70"/>
      <c r="E18" s="70"/>
      <c r="F18" s="70"/>
      <c r="G18" s="70"/>
    </row>
    <row r="19" spans="3:7" ht="12.75" customHeight="1">
      <c r="C19" s="15"/>
      <c r="D19" s="3" t="s">
        <v>264</v>
      </c>
      <c r="E19" s="15"/>
      <c r="F19" s="15"/>
      <c r="G19" s="15"/>
    </row>
    <row r="20" spans="3:7" ht="12.75" customHeight="1">
      <c r="C20" s="15"/>
      <c r="D20" s="15"/>
      <c r="E20" s="15"/>
      <c r="F20" s="15"/>
      <c r="G20" s="15"/>
    </row>
    <row r="21" spans="1:7" s="4" customFormat="1" ht="12.75" customHeight="1">
      <c r="A21" s="43" t="s">
        <v>264</v>
      </c>
      <c r="B21" s="43"/>
      <c r="C21" s="44">
        <f>'Refuse Appropriations'!C53-'Refuse Estimated'!C17</f>
        <v>-8212</v>
      </c>
      <c r="D21" s="44">
        <f>'Refuse Appropriations'!D53-'Refuse Estimated'!D17</f>
        <v>14216</v>
      </c>
      <c r="E21" s="44">
        <f>'Refuse Appropriations'!E53-'Refuse Estimated'!E17</f>
        <v>14487</v>
      </c>
      <c r="F21" s="44">
        <f>'Refuse Appropriations'!F53-'Refuse Estimated'!F17</f>
        <v>14487</v>
      </c>
      <c r="G21" s="44">
        <f>'Refuse Appropriations'!G53-'Refuse Estimated'!G17</f>
        <v>14487</v>
      </c>
    </row>
    <row r="22" spans="3:7" ht="12.75" customHeight="1">
      <c r="C22" s="15"/>
      <c r="D22" s="15"/>
      <c r="E22" s="15"/>
      <c r="F22" s="15"/>
      <c r="G22" s="15"/>
    </row>
    <row r="23" spans="3:7" ht="12.75" customHeight="1">
      <c r="C23" s="15"/>
      <c r="D23" s="15"/>
      <c r="E23" s="15"/>
      <c r="F23" s="15"/>
      <c r="G23" s="15"/>
    </row>
    <row r="24" spans="3:7" ht="12.75" customHeight="1">
      <c r="C24" s="15"/>
      <c r="D24" s="15"/>
      <c r="E24" s="15"/>
      <c r="F24" s="15"/>
      <c r="G24" s="15"/>
    </row>
    <row r="25" spans="3:7" ht="12.75" customHeight="1">
      <c r="C25" s="15"/>
      <c r="D25" s="15"/>
      <c r="E25" s="15"/>
      <c r="F25" s="15"/>
      <c r="G25" s="15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>
      <c r="D57" s="61" t="s">
        <v>764</v>
      </c>
    </row>
    <row r="58" ht="12.75" customHeight="1"/>
    <row r="59" ht="12.75" customHeight="1"/>
    <row r="60" ht="12.75" customHeight="1">
      <c r="D60" s="2"/>
    </row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 gridLines="1" horizontalCentered="1"/>
  <pageMargins left="0.25" right="0.25" top="0.5" bottom="0.5" header="0.25" footer="0.25"/>
  <pageSetup horizontalDpi="300" verticalDpi="300" orientation="portrait" r:id="rId1"/>
  <headerFooter alignWithMargins="0">
    <oddHeader>&amp;C&amp;12Town of Somerset Refuse and Garbage District Estimated Revenues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F13" sqref="F13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3.00390625" style="22" customWidth="1"/>
    <col min="7" max="7" width="14.140625" style="22" customWidth="1"/>
    <col min="8" max="16384" width="9.140625" style="20" customWidth="1"/>
  </cols>
  <sheetData>
    <row r="1" spans="4:5" s="19" customFormat="1" ht="12.75" customHeight="1">
      <c r="D1" s="19" t="s">
        <v>33</v>
      </c>
      <c r="E1" s="19" t="s">
        <v>59</v>
      </c>
    </row>
    <row r="2" spans="3:7" s="19" customFormat="1" ht="12.75" customHeight="1">
      <c r="C2" s="19" t="s">
        <v>153</v>
      </c>
      <c r="D2" s="19" t="s">
        <v>34</v>
      </c>
      <c r="E2" s="19" t="s">
        <v>36</v>
      </c>
      <c r="F2" s="19" t="s">
        <v>846</v>
      </c>
      <c r="G2" s="19" t="s">
        <v>848</v>
      </c>
    </row>
    <row r="3" spans="3:7" s="19" customFormat="1" ht="12.75" customHeight="1">
      <c r="C3" s="19" t="s">
        <v>32</v>
      </c>
      <c r="D3" s="19" t="s">
        <v>35</v>
      </c>
      <c r="E3" s="19" t="s">
        <v>33</v>
      </c>
      <c r="F3" s="19" t="s">
        <v>847</v>
      </c>
      <c r="G3" s="19" t="s">
        <v>1</v>
      </c>
    </row>
    <row r="4" spans="1:7" s="19" customFormat="1" ht="12.75" customHeight="1">
      <c r="A4" s="19" t="s">
        <v>152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 t="s">
        <v>9</v>
      </c>
    </row>
    <row r="5" s="19" customFormat="1" ht="12.75" customHeight="1">
      <c r="D5" s="19" t="s">
        <v>831</v>
      </c>
    </row>
    <row r="6" spans="1:7" s="21" customFormat="1" ht="12.75" customHeight="1">
      <c r="A6" s="21" t="s">
        <v>378</v>
      </c>
      <c r="C6" s="19"/>
      <c r="D6" s="19"/>
      <c r="E6" s="19"/>
      <c r="F6" s="19"/>
      <c r="G6" s="19"/>
    </row>
    <row r="7" spans="1:7" ht="12.75" customHeight="1">
      <c r="A7" s="20" t="s">
        <v>832</v>
      </c>
      <c r="B7" s="20" t="s">
        <v>833</v>
      </c>
      <c r="C7" s="7">
        <v>1630424</v>
      </c>
      <c r="D7" s="7">
        <v>1047398.09</v>
      </c>
      <c r="E7" s="7">
        <v>1565460.4</v>
      </c>
      <c r="F7" s="7">
        <f>'General Fund Estimated Revenues'!E114</f>
        <v>117554.09000000008</v>
      </c>
      <c r="G7" s="7">
        <f aca="true" t="shared" si="0" ref="G7:G12">SUM(E7-F7)</f>
        <v>1447906.3099999998</v>
      </c>
    </row>
    <row r="8" spans="1:7" ht="12.75" customHeight="1">
      <c r="A8" s="20" t="s">
        <v>834</v>
      </c>
      <c r="B8" s="20" t="s">
        <v>835</v>
      </c>
      <c r="C8" s="7">
        <v>234681</v>
      </c>
      <c r="D8" s="7">
        <v>260396.61</v>
      </c>
      <c r="E8" s="7">
        <v>165774.2</v>
      </c>
      <c r="F8" s="7">
        <v>66088</v>
      </c>
      <c r="G8" s="7">
        <f t="shared" si="0"/>
        <v>99686.20000000001</v>
      </c>
    </row>
    <row r="9" spans="1:7" ht="12.75" customHeight="1">
      <c r="A9" s="20" t="s">
        <v>836</v>
      </c>
      <c r="B9" s="20" t="s">
        <v>837</v>
      </c>
      <c r="C9" s="7">
        <v>44255</v>
      </c>
      <c r="D9" s="7">
        <v>36043.16</v>
      </c>
      <c r="E9" s="7">
        <v>44254.96</v>
      </c>
      <c r="F9" s="7">
        <v>14487</v>
      </c>
      <c r="G9" s="7">
        <f t="shared" si="0"/>
        <v>29767.96</v>
      </c>
    </row>
    <row r="10" spans="1:7" ht="12.75" customHeight="1">
      <c r="A10" s="20" t="s">
        <v>838</v>
      </c>
      <c r="B10" s="20" t="s">
        <v>839</v>
      </c>
      <c r="C10" s="7">
        <v>777317</v>
      </c>
      <c r="D10" s="7">
        <v>715523.99</v>
      </c>
      <c r="E10" s="7">
        <v>777316.05</v>
      </c>
      <c r="F10" s="7">
        <v>259801.06</v>
      </c>
      <c r="G10" s="7">
        <f t="shared" si="0"/>
        <v>517514.99000000005</v>
      </c>
    </row>
    <row r="11" spans="1:7" ht="12.75" customHeight="1">
      <c r="A11" s="20" t="s">
        <v>840</v>
      </c>
      <c r="B11" s="20" t="s">
        <v>841</v>
      </c>
      <c r="C11" s="7">
        <v>270119</v>
      </c>
      <c r="D11" s="7">
        <v>271373.98</v>
      </c>
      <c r="E11" s="7">
        <v>231049.4</v>
      </c>
      <c r="F11" s="7">
        <v>32710.18</v>
      </c>
      <c r="G11" s="7">
        <f t="shared" si="0"/>
        <v>198339.22</v>
      </c>
    </row>
    <row r="12" spans="1:7" ht="12.75" customHeight="1">
      <c r="A12" s="20" t="s">
        <v>842</v>
      </c>
      <c r="B12" s="20" t="s">
        <v>843</v>
      </c>
      <c r="C12" s="7">
        <v>183360</v>
      </c>
      <c r="D12" s="7">
        <v>243139.98</v>
      </c>
      <c r="E12" s="7">
        <v>183841.07</v>
      </c>
      <c r="F12" s="7">
        <v>38514.09</v>
      </c>
      <c r="G12" s="7">
        <f t="shared" si="0"/>
        <v>145326.98</v>
      </c>
    </row>
    <row r="13" spans="1:7" s="21" customFormat="1" ht="12.75" customHeight="1">
      <c r="A13" s="37" t="s">
        <v>844</v>
      </c>
      <c r="B13" s="37"/>
      <c r="C13" s="35">
        <f>SUM(C7:C12)</f>
        <v>3140156</v>
      </c>
      <c r="D13" s="35">
        <f>SUM(D7:D12)</f>
        <v>2573875.81</v>
      </c>
      <c r="E13" s="35">
        <f>SUM(E7,E8,E9,E10,E11,E12)</f>
        <v>2967696.0799999996</v>
      </c>
      <c r="F13" s="35">
        <f>SUM(F7:F12)</f>
        <v>529154.42</v>
      </c>
      <c r="G13" s="35">
        <f>SUM(G7,G8,G9,G10,G11,G12)</f>
        <v>2438541.6599999997</v>
      </c>
    </row>
    <row r="14" spans="1:7" s="21" customFormat="1" ht="12.75" customHeight="1">
      <c r="A14" s="37"/>
      <c r="B14" s="37"/>
      <c r="C14" s="35"/>
      <c r="D14" s="35"/>
      <c r="E14" s="35"/>
      <c r="F14" s="35"/>
      <c r="G14" s="35"/>
    </row>
    <row r="15" spans="1:7" s="21" customFormat="1" ht="12.75" customHeight="1">
      <c r="A15" s="38"/>
      <c r="B15" s="38"/>
      <c r="C15" s="51"/>
      <c r="D15" s="51"/>
      <c r="E15" s="51"/>
      <c r="F15" s="51"/>
      <c r="G15" s="51"/>
    </row>
    <row r="16" spans="1:7" s="21" customFormat="1" ht="12.75" customHeight="1">
      <c r="A16" s="38"/>
      <c r="B16" s="38"/>
      <c r="C16" s="51"/>
      <c r="D16" s="51"/>
      <c r="E16" s="51"/>
      <c r="F16" s="51"/>
      <c r="G16" s="51"/>
    </row>
    <row r="17" ht="12.75" customHeight="1">
      <c r="A17" s="21"/>
    </row>
    <row r="18" spans="3:6" ht="12.75" customHeight="1">
      <c r="C18" s="24"/>
      <c r="D18" s="24"/>
      <c r="E18" s="24"/>
      <c r="F18" s="24"/>
    </row>
    <row r="20" spans="5:6" ht="12.75" customHeight="1">
      <c r="E20" s="24"/>
      <c r="F20" s="24"/>
    </row>
    <row r="21" spans="3:6" ht="12.75" customHeight="1">
      <c r="C21" s="24"/>
      <c r="D21" s="24"/>
      <c r="E21" s="24"/>
      <c r="F21" s="24"/>
    </row>
    <row r="22" spans="1:7" ht="12.75" customHeight="1">
      <c r="A22" s="38"/>
      <c r="B22" s="39"/>
      <c r="C22" s="41"/>
      <c r="D22" s="41"/>
      <c r="E22" s="102"/>
      <c r="F22" s="41"/>
      <c r="G22" s="99"/>
    </row>
    <row r="23" spans="1:7" ht="12.75" customHeight="1">
      <c r="A23" s="38"/>
      <c r="B23" s="39"/>
      <c r="C23" s="51"/>
      <c r="D23" s="51"/>
      <c r="E23" s="51"/>
      <c r="F23" s="51"/>
      <c r="G23" s="51"/>
    </row>
    <row r="24" ht="12.75" customHeight="1">
      <c r="A24" s="21"/>
    </row>
    <row r="25" spans="3:6" ht="12.75" customHeight="1">
      <c r="C25" s="24"/>
      <c r="D25" s="24"/>
      <c r="E25" s="24"/>
      <c r="F25" s="24"/>
    </row>
    <row r="27" spans="3:6" ht="12.75" customHeight="1">
      <c r="C27" s="24"/>
      <c r="D27" s="24"/>
      <c r="E27" s="24"/>
      <c r="F27" s="24"/>
    </row>
    <row r="28" spans="3:6" ht="12.75" customHeight="1">
      <c r="C28" s="24"/>
      <c r="D28" s="24"/>
      <c r="E28" s="24"/>
      <c r="F28" s="24"/>
    </row>
    <row r="29" spans="1:7" ht="12.75" customHeight="1">
      <c r="A29" s="39"/>
      <c r="B29" s="39"/>
      <c r="C29" s="99"/>
      <c r="D29" s="99"/>
      <c r="E29" s="39"/>
      <c r="F29" s="99"/>
      <c r="G29" s="99"/>
    </row>
    <row r="30" spans="1:7" ht="12.75" customHeight="1">
      <c r="A30" s="38"/>
      <c r="B30" s="39"/>
      <c r="C30" s="51"/>
      <c r="D30" s="51"/>
      <c r="E30" s="38"/>
      <c r="F30" s="51"/>
      <c r="G30" s="51"/>
    </row>
    <row r="31" ht="12.75" customHeight="1">
      <c r="A31" s="21"/>
    </row>
    <row r="32" ht="12.75" customHeight="1">
      <c r="A32" s="21"/>
    </row>
    <row r="33" spans="3:6" ht="12.75" customHeight="1">
      <c r="C33" s="24"/>
      <c r="D33" s="24"/>
      <c r="E33" s="24"/>
      <c r="F33" s="24"/>
    </row>
    <row r="35" spans="5:6" ht="12.75" customHeight="1">
      <c r="E35" s="24"/>
      <c r="F35" s="24"/>
    </row>
    <row r="36" spans="3:6" ht="12.75" customHeight="1">
      <c r="C36" s="24"/>
      <c r="D36" s="24"/>
      <c r="E36" s="24"/>
      <c r="F36" s="24"/>
    </row>
    <row r="37" spans="1:7" ht="12.75" customHeight="1">
      <c r="A37" s="38"/>
      <c r="B37" s="39"/>
      <c r="C37" s="99"/>
      <c r="D37" s="99"/>
      <c r="E37" s="99"/>
      <c r="F37" s="99"/>
      <c r="G37" s="99"/>
    </row>
    <row r="38" spans="1:7" ht="12.75" customHeight="1">
      <c r="A38" s="38"/>
      <c r="B38" s="39"/>
      <c r="C38" s="51"/>
      <c r="D38" s="100"/>
      <c r="E38" s="51"/>
      <c r="F38" s="51"/>
      <c r="G38" s="51"/>
    </row>
    <row r="39" ht="12.75" customHeight="1">
      <c r="D39" s="58"/>
    </row>
    <row r="40" ht="12.75" customHeight="1">
      <c r="A40" s="21"/>
    </row>
    <row r="41" spans="3:6" ht="12.75" customHeight="1">
      <c r="C41" s="24"/>
      <c r="D41" s="24"/>
      <c r="E41" s="24"/>
      <c r="F41" s="24"/>
    </row>
    <row r="43" spans="3:6" ht="12.75" customHeight="1">
      <c r="C43" s="24"/>
      <c r="D43" s="24"/>
      <c r="E43" s="24"/>
      <c r="F43" s="24"/>
    </row>
    <row r="44" spans="3:6" ht="12.75" customHeight="1">
      <c r="C44" s="24"/>
      <c r="D44" s="24"/>
      <c r="E44" s="24"/>
      <c r="F44" s="24"/>
    </row>
    <row r="45" spans="1:7" ht="12.75" customHeight="1">
      <c r="A45" s="38"/>
      <c r="B45" s="39"/>
      <c r="C45" s="99"/>
      <c r="D45" s="99"/>
      <c r="E45" s="99"/>
      <c r="F45" s="99"/>
      <c r="G45" s="99"/>
    </row>
    <row r="46" spans="1:7" ht="12.75" customHeight="1">
      <c r="A46" s="38"/>
      <c r="B46" s="39"/>
      <c r="C46" s="51"/>
      <c r="D46" s="51"/>
      <c r="E46" s="51"/>
      <c r="F46" s="51"/>
      <c r="G46" s="51"/>
    </row>
    <row r="47" ht="12.75" customHeight="1">
      <c r="A47" s="21"/>
    </row>
    <row r="48" ht="12.75" customHeight="1">
      <c r="A48" s="21"/>
    </row>
    <row r="49" spans="3:6" ht="12.75" customHeight="1">
      <c r="C49" s="24"/>
      <c r="D49" s="24"/>
      <c r="E49" s="24"/>
      <c r="F49" s="24"/>
    </row>
    <row r="51" spans="5:6" ht="12.75" customHeight="1">
      <c r="E51" s="24"/>
      <c r="F51" s="24"/>
    </row>
    <row r="52" spans="3:6" ht="12.75" customHeight="1">
      <c r="C52" s="24"/>
      <c r="D52" s="24"/>
      <c r="E52" s="24"/>
      <c r="F52" s="24"/>
    </row>
    <row r="53" spans="1:7" ht="12.75" customHeight="1">
      <c r="A53" s="38"/>
      <c r="B53" s="39"/>
      <c r="C53" s="99"/>
      <c r="D53" s="99"/>
      <c r="E53" s="99"/>
      <c r="F53" s="99"/>
      <c r="G53" s="99"/>
    </row>
    <row r="54" spans="1:7" ht="12.75" customHeight="1">
      <c r="A54" s="38"/>
      <c r="B54" s="39"/>
      <c r="C54" s="51"/>
      <c r="D54" s="51"/>
      <c r="E54" s="51"/>
      <c r="F54" s="51"/>
      <c r="G54" s="51"/>
    </row>
    <row r="55" ht="12.75" customHeight="1">
      <c r="A55" s="21"/>
    </row>
    <row r="56" ht="12.75" customHeight="1">
      <c r="A56" s="21"/>
    </row>
    <row r="57" spans="3:6" ht="12.75" customHeight="1">
      <c r="C57" s="24"/>
      <c r="D57" s="24"/>
      <c r="E57" s="24"/>
      <c r="F57" s="24"/>
    </row>
    <row r="59" spans="5:6" ht="12.75" customHeight="1">
      <c r="E59" s="24"/>
      <c r="F59" s="24"/>
    </row>
    <row r="60" spans="3:6" ht="12.75" customHeight="1">
      <c r="C60" s="24"/>
      <c r="D60" s="27">
        <v>30</v>
      </c>
      <c r="E60" s="24"/>
      <c r="F60" s="24"/>
    </row>
    <row r="61" spans="1:7" ht="12.75" customHeight="1">
      <c r="A61" s="38"/>
      <c r="B61" s="39"/>
      <c r="C61" s="99"/>
      <c r="D61" s="99"/>
      <c r="E61" s="99"/>
      <c r="F61" s="99"/>
      <c r="G61" s="99"/>
    </row>
    <row r="62" spans="1:7" ht="12.75" customHeight="1">
      <c r="A62" s="38"/>
      <c r="B62" s="39"/>
      <c r="C62" s="51"/>
      <c r="D62" s="51"/>
      <c r="E62" s="51"/>
      <c r="F62" s="51"/>
      <c r="G62" s="51"/>
    </row>
  </sheetData>
  <sheetProtection/>
  <printOptions gridLines="1" horizontalCentered="1"/>
  <pageMargins left="0.25" right="0.25" top="0.5" bottom="0.5" header="0.25" footer="0.25"/>
  <pageSetup horizontalDpi="600" verticalDpi="600" orientation="portrait" scale="96" r:id="rId1"/>
  <headerFooter alignWithMargins="0">
    <oddHeader>&amp;C&amp;12Unappropriated/Unreserved Balances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9.00390625" style="0" customWidth="1"/>
    <col min="2" max="2" width="28.7109375" style="0" customWidth="1"/>
  </cols>
  <sheetData>
    <row r="1" s="17" customFormat="1" ht="12.75"/>
    <row r="2" spans="1:2" s="16" customFormat="1" ht="12.75">
      <c r="A2" s="16" t="s">
        <v>93</v>
      </c>
      <c r="B2" s="16" t="s">
        <v>603</v>
      </c>
    </row>
    <row r="4" spans="1:2" s="78" customFormat="1" ht="23.25">
      <c r="A4" s="76" t="s">
        <v>767</v>
      </c>
      <c r="B4" s="77">
        <v>16938</v>
      </c>
    </row>
    <row r="5" spans="1:2" s="78" customFormat="1" ht="23.25">
      <c r="A5" s="76" t="s">
        <v>849</v>
      </c>
      <c r="B5" s="77">
        <v>500</v>
      </c>
    </row>
    <row r="6" spans="1:2" s="78" customFormat="1" ht="23.25">
      <c r="A6" s="76" t="s">
        <v>850</v>
      </c>
      <c r="B6" s="77">
        <v>23908</v>
      </c>
    </row>
    <row r="7" spans="1:2" s="78" customFormat="1" ht="23.25">
      <c r="A7" s="76" t="s">
        <v>768</v>
      </c>
      <c r="B7" s="77">
        <v>47482</v>
      </c>
    </row>
    <row r="8" spans="1:2" s="78" customFormat="1" ht="23.25">
      <c r="A8" s="76" t="s">
        <v>769</v>
      </c>
      <c r="B8" s="77">
        <v>60591</v>
      </c>
    </row>
    <row r="9" spans="1:2" s="18" customFormat="1" ht="23.25">
      <c r="A9" s="50" t="s">
        <v>605</v>
      </c>
      <c r="B9" s="50" t="s">
        <v>604</v>
      </c>
    </row>
    <row r="10" spans="1:2" s="18" customFormat="1" ht="23.25">
      <c r="A10" s="50" t="s">
        <v>605</v>
      </c>
      <c r="B10" s="50" t="s">
        <v>604</v>
      </c>
    </row>
    <row r="11" spans="1:2" s="18" customFormat="1" ht="23.25">
      <c r="A11" s="50" t="s">
        <v>605</v>
      </c>
      <c r="B11" s="50" t="s">
        <v>604</v>
      </c>
    </row>
    <row r="12" spans="1:2" s="18" customFormat="1" ht="23.25">
      <c r="A12" s="50" t="s">
        <v>605</v>
      </c>
      <c r="B12" s="50" t="s">
        <v>604</v>
      </c>
    </row>
    <row r="13" spans="1:2" s="18" customFormat="1" ht="23.25">
      <c r="A13" s="50" t="s">
        <v>605</v>
      </c>
      <c r="B13" s="50" t="s">
        <v>604</v>
      </c>
    </row>
    <row r="14" spans="1:2" s="18" customFormat="1" ht="23.25">
      <c r="A14" s="50" t="s">
        <v>605</v>
      </c>
      <c r="B14" s="50" t="s">
        <v>604</v>
      </c>
    </row>
    <row r="15" spans="1:2" s="18" customFormat="1" ht="23.25">
      <c r="A15" s="50" t="s">
        <v>605</v>
      </c>
      <c r="B15" s="50" t="s">
        <v>604</v>
      </c>
    </row>
    <row r="16" spans="1:2" s="18" customFormat="1" ht="23.25">
      <c r="A16" s="50" t="s">
        <v>605</v>
      </c>
      <c r="B16" s="50" t="s">
        <v>604</v>
      </c>
    </row>
    <row r="17" spans="1:2" s="18" customFormat="1" ht="23.25">
      <c r="A17" s="50" t="s">
        <v>605</v>
      </c>
      <c r="B17" s="50" t="s">
        <v>604</v>
      </c>
    </row>
    <row r="18" spans="1:2" s="18" customFormat="1" ht="23.25">
      <c r="A18" s="50" t="s">
        <v>605</v>
      </c>
      <c r="B18" s="50" t="s">
        <v>604</v>
      </c>
    </row>
    <row r="19" spans="1:2" s="18" customFormat="1" ht="23.25">
      <c r="A19" s="50" t="s">
        <v>605</v>
      </c>
      <c r="B19" s="50" t="s">
        <v>604</v>
      </c>
    </row>
    <row r="20" spans="1:2" s="18" customFormat="1" ht="23.25">
      <c r="A20" s="50" t="s">
        <v>605</v>
      </c>
      <c r="B20" s="50" t="s">
        <v>604</v>
      </c>
    </row>
    <row r="21" spans="1:2" s="18" customFormat="1" ht="23.25">
      <c r="A21" s="50" t="s">
        <v>605</v>
      </c>
      <c r="B21" s="50" t="s">
        <v>604</v>
      </c>
    </row>
    <row r="22" spans="1:2" s="18" customFormat="1" ht="23.25">
      <c r="A22" s="50" t="s">
        <v>605</v>
      </c>
      <c r="B22" s="50" t="s">
        <v>604</v>
      </c>
    </row>
    <row r="23" spans="1:2" s="18" customFormat="1" ht="23.25">
      <c r="A23" s="50" t="s">
        <v>605</v>
      </c>
      <c r="B23" s="50" t="s">
        <v>604</v>
      </c>
    </row>
    <row r="24" spans="1:2" s="18" customFormat="1" ht="23.25">
      <c r="A24" s="50" t="s">
        <v>605</v>
      </c>
      <c r="B24" s="50" t="s">
        <v>604</v>
      </c>
    </row>
    <row r="25" spans="1:2" s="18" customFormat="1" ht="23.25">
      <c r="A25" s="50" t="s">
        <v>605</v>
      </c>
      <c r="B25" s="50" t="s">
        <v>604</v>
      </c>
    </row>
    <row r="26" spans="1:2" s="18" customFormat="1" ht="23.25">
      <c r="A26" s="50" t="s">
        <v>605</v>
      </c>
      <c r="B26" s="50" t="s">
        <v>604</v>
      </c>
    </row>
    <row r="27" spans="1:2" s="18" customFormat="1" ht="23.25">
      <c r="A27" s="50" t="s">
        <v>605</v>
      </c>
      <c r="B27" s="50" t="s">
        <v>604</v>
      </c>
    </row>
    <row r="28" spans="1:2" s="18" customFormat="1" ht="23.25">
      <c r="A28" s="50" t="s">
        <v>605</v>
      </c>
      <c r="B28" s="50" t="s">
        <v>604</v>
      </c>
    </row>
    <row r="29" s="18" customFormat="1" ht="23.25"/>
    <row r="30" s="18" customFormat="1" ht="23.25"/>
    <row r="31" s="5" customFormat="1" ht="11.25">
      <c r="A31" s="61" t="s">
        <v>845</v>
      </c>
    </row>
    <row r="32" s="18" customFormat="1" ht="23.25"/>
  </sheetData>
  <sheetProtection/>
  <printOptions horizontalCentered="1"/>
  <pageMargins left="0.25" right="0.25" top="1" bottom="0.5" header="0.25" footer="0.25"/>
  <pageSetup horizontalDpi="300" verticalDpi="300" orientation="portrait" r:id="rId1"/>
  <headerFooter alignWithMargins="0">
    <oddHeader>&amp;C&amp;12Schedule of Salaries of Elected Town Officers
(Article 8 of the Town Law)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03">
      <selection activeCell="G134" sqref="G134"/>
    </sheetView>
  </sheetViews>
  <sheetFormatPr defaultColWidth="9.140625" defaultRowHeight="12.75" customHeight="1"/>
  <cols>
    <col min="1" max="1" width="23.140625" style="20" customWidth="1"/>
    <col min="2" max="2" width="7.8515625" style="20" bestFit="1" customWidth="1"/>
    <col min="3" max="3" width="14.00390625" style="22" bestFit="1" customWidth="1"/>
    <col min="4" max="4" width="14.00390625" style="22" customWidth="1"/>
    <col min="5" max="5" width="15.00390625" style="22" bestFit="1" customWidth="1"/>
    <col min="6" max="7" width="14.00390625" style="22" customWidth="1"/>
    <col min="8" max="16384" width="9.140625" style="20" customWidth="1"/>
  </cols>
  <sheetData>
    <row r="1" spans="1:7" ht="12.75" customHeight="1">
      <c r="A1" s="19"/>
      <c r="B1" s="19"/>
      <c r="C1" s="19"/>
      <c r="D1" s="19" t="s">
        <v>33</v>
      </c>
      <c r="E1" s="19" t="s">
        <v>59</v>
      </c>
      <c r="F1" s="19"/>
      <c r="G1" s="19"/>
    </row>
    <row r="2" spans="1:7" ht="12.75" customHeight="1">
      <c r="A2" s="19"/>
      <c r="B2" s="19"/>
      <c r="C2" s="19" t="s">
        <v>31</v>
      </c>
      <c r="D2" s="19" t="s">
        <v>34</v>
      </c>
      <c r="E2" s="19" t="s">
        <v>36</v>
      </c>
      <c r="F2" s="19" t="s">
        <v>37</v>
      </c>
      <c r="G2" s="19"/>
    </row>
    <row r="3" spans="1:7" ht="12.75" customHeight="1">
      <c r="A3" s="19"/>
      <c r="B3" s="19"/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ht="12.75" customHeight="1">
      <c r="A4" s="19" t="s">
        <v>30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6" ht="12.75" customHeight="1">
      <c r="A6" s="21" t="s">
        <v>639</v>
      </c>
    </row>
    <row r="7" spans="1:7" ht="12.75" customHeight="1">
      <c r="A7" s="20" t="s">
        <v>39</v>
      </c>
      <c r="B7" s="20" t="s">
        <v>643</v>
      </c>
      <c r="C7" s="24">
        <v>23649</v>
      </c>
      <c r="D7" s="24">
        <v>24708</v>
      </c>
      <c r="E7" s="24">
        <v>25708</v>
      </c>
      <c r="F7" s="24">
        <v>25708</v>
      </c>
      <c r="G7" s="24">
        <v>25708</v>
      </c>
    </row>
    <row r="8" spans="1:7" ht="12.75" customHeight="1">
      <c r="A8" s="20" t="s">
        <v>40</v>
      </c>
      <c r="B8" s="20" t="s">
        <v>644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12.75" customHeight="1">
      <c r="A9" s="20" t="s">
        <v>41</v>
      </c>
      <c r="B9" s="20" t="s">
        <v>645</v>
      </c>
      <c r="C9" s="24">
        <v>8838</v>
      </c>
      <c r="D9" s="24">
        <v>9500</v>
      </c>
      <c r="E9" s="24">
        <v>15000</v>
      </c>
      <c r="F9" s="24">
        <v>15000</v>
      </c>
      <c r="G9" s="24">
        <v>15000</v>
      </c>
    </row>
    <row r="10" spans="1:7" s="19" customFormat="1" ht="12.75" customHeight="1">
      <c r="A10" s="36" t="s">
        <v>42</v>
      </c>
      <c r="B10" s="36"/>
      <c r="C10" s="35">
        <f>SUM(C7:C9)</f>
        <v>32487</v>
      </c>
      <c r="D10" s="35">
        <f>SUM(D7:D9)</f>
        <v>34208</v>
      </c>
      <c r="E10" s="35">
        <f>SUM(E7:E9)</f>
        <v>40708</v>
      </c>
      <c r="F10" s="35">
        <f>SUM(F7:F9)</f>
        <v>40708</v>
      </c>
      <c r="G10" s="35">
        <f>SUM(G7:G9)</f>
        <v>40708</v>
      </c>
    </row>
    <row r="11" spans="3:7" ht="12.75" customHeight="1">
      <c r="C11" s="24"/>
      <c r="D11" s="24"/>
      <c r="E11" s="24"/>
      <c r="F11" s="24"/>
      <c r="G11" s="24"/>
    </row>
    <row r="12" spans="1:7" s="21" customFormat="1" ht="12.75" customHeight="1">
      <c r="A12" s="21" t="s">
        <v>640</v>
      </c>
      <c r="C12" s="53"/>
      <c r="D12" s="53"/>
      <c r="E12" s="53"/>
      <c r="F12" s="53"/>
      <c r="G12" s="53"/>
    </row>
    <row r="13" spans="1:7" ht="12.75" customHeight="1">
      <c r="A13" s="20" t="s">
        <v>571</v>
      </c>
      <c r="B13" s="20" t="s">
        <v>646</v>
      </c>
      <c r="C13" s="24">
        <v>24890</v>
      </c>
      <c r="D13" s="24">
        <v>25637</v>
      </c>
      <c r="E13" s="24">
        <v>26407</v>
      </c>
      <c r="F13" s="24">
        <v>26407</v>
      </c>
      <c r="G13" s="24">
        <v>26407</v>
      </c>
    </row>
    <row r="14" spans="1:7" ht="12.75" customHeight="1">
      <c r="A14" s="20" t="s">
        <v>40</v>
      </c>
      <c r="B14" s="20" t="s">
        <v>647</v>
      </c>
      <c r="C14" s="24">
        <v>0</v>
      </c>
      <c r="D14" s="24">
        <v>1000</v>
      </c>
      <c r="E14" s="24">
        <v>500</v>
      </c>
      <c r="F14" s="24">
        <v>500</v>
      </c>
      <c r="G14" s="24">
        <v>500</v>
      </c>
    </row>
    <row r="15" spans="1:7" ht="12.75" customHeight="1">
      <c r="A15" s="20" t="s">
        <v>41</v>
      </c>
      <c r="B15" s="20" t="s">
        <v>648</v>
      </c>
      <c r="C15" s="24">
        <v>7764</v>
      </c>
      <c r="D15" s="24">
        <v>9000</v>
      </c>
      <c r="E15" s="24">
        <v>2500</v>
      </c>
      <c r="F15" s="24">
        <v>2500</v>
      </c>
      <c r="G15" s="24">
        <v>2500</v>
      </c>
    </row>
    <row r="16" spans="1:7" s="19" customFormat="1" ht="12.75" customHeight="1">
      <c r="A16" s="36" t="s">
        <v>42</v>
      </c>
      <c r="B16" s="36"/>
      <c r="C16" s="35">
        <f>SUM(C13:C15)</f>
        <v>32654</v>
      </c>
      <c r="D16" s="35">
        <f>SUM(D13:D15)</f>
        <v>35637</v>
      </c>
      <c r="E16" s="35">
        <f>SUM(E13:E15)</f>
        <v>29407</v>
      </c>
      <c r="F16" s="35">
        <f>SUM(F13:F15)</f>
        <v>29407</v>
      </c>
      <c r="G16" s="35">
        <f>SUM(G13:G15)</f>
        <v>29407</v>
      </c>
    </row>
    <row r="17" spans="3:7" ht="12.75" customHeight="1">
      <c r="C17" s="24"/>
      <c r="D17" s="24"/>
      <c r="E17" s="24"/>
      <c r="F17" s="24"/>
      <c r="G17" s="24"/>
    </row>
    <row r="18" spans="1:7" s="21" customFormat="1" ht="12.75" customHeight="1">
      <c r="A18" s="21" t="s">
        <v>641</v>
      </c>
      <c r="C18" s="53"/>
      <c r="D18" s="53"/>
      <c r="E18" s="53"/>
      <c r="F18" s="53"/>
      <c r="G18" s="53"/>
    </row>
    <row r="19" spans="1:7" ht="12.75" customHeight="1">
      <c r="A19" s="20" t="s">
        <v>39</v>
      </c>
      <c r="B19" s="20" t="s">
        <v>649</v>
      </c>
      <c r="C19" s="24">
        <v>37365</v>
      </c>
      <c r="D19" s="24">
        <v>35444</v>
      </c>
      <c r="E19" s="24">
        <v>37008</v>
      </c>
      <c r="F19" s="24">
        <v>37008</v>
      </c>
      <c r="G19" s="24">
        <v>37008</v>
      </c>
    </row>
    <row r="20" spans="1:7" ht="12.75" customHeight="1">
      <c r="A20" s="20" t="s">
        <v>40</v>
      </c>
      <c r="B20" s="20" t="s">
        <v>650</v>
      </c>
      <c r="C20" s="24">
        <v>0</v>
      </c>
      <c r="D20" s="24">
        <v>0</v>
      </c>
      <c r="E20" s="24">
        <v>2200</v>
      </c>
      <c r="F20" s="24">
        <v>2200</v>
      </c>
      <c r="G20" s="24">
        <v>2200</v>
      </c>
    </row>
    <row r="21" spans="1:7" ht="12.75" customHeight="1">
      <c r="A21" s="20" t="s">
        <v>41</v>
      </c>
      <c r="B21" s="20" t="s">
        <v>651</v>
      </c>
      <c r="C21" s="24">
        <v>5802</v>
      </c>
      <c r="D21" s="24">
        <v>5500</v>
      </c>
      <c r="E21" s="24">
        <v>5500</v>
      </c>
      <c r="F21" s="24">
        <v>5500</v>
      </c>
      <c r="G21" s="24">
        <v>5500</v>
      </c>
    </row>
    <row r="22" spans="1:7" s="19" customFormat="1" ht="12.75" customHeight="1">
      <c r="A22" s="36" t="s">
        <v>42</v>
      </c>
      <c r="B22" s="36"/>
      <c r="C22" s="35">
        <f>SUM(C19:C21)</f>
        <v>43167</v>
      </c>
      <c r="D22" s="35">
        <f>SUM(D19:D21)</f>
        <v>40944</v>
      </c>
      <c r="E22" s="35">
        <f>SUM(E19:E21)</f>
        <v>44708</v>
      </c>
      <c r="F22" s="35">
        <f>SUM(F19:F21)</f>
        <v>44708</v>
      </c>
      <c r="G22" s="35">
        <f>SUM(G19:G21)</f>
        <v>44708</v>
      </c>
    </row>
    <row r="23" spans="3:7" ht="12.75" customHeight="1">
      <c r="C23" s="24"/>
      <c r="D23" s="24"/>
      <c r="E23" s="24"/>
      <c r="F23" s="24"/>
      <c r="G23" s="24"/>
    </row>
    <row r="24" spans="1:7" s="21" customFormat="1" ht="12.75" customHeight="1">
      <c r="A24" s="21" t="s">
        <v>642</v>
      </c>
      <c r="C24" s="53"/>
      <c r="D24" s="53"/>
      <c r="E24" s="53"/>
      <c r="F24" s="53"/>
      <c r="G24" s="53"/>
    </row>
    <row r="25" spans="1:7" ht="12.75" customHeight="1">
      <c r="A25" s="20" t="s">
        <v>39</v>
      </c>
      <c r="B25" s="20" t="s">
        <v>652</v>
      </c>
      <c r="C25" s="24">
        <v>6129</v>
      </c>
      <c r="D25" s="24">
        <v>6313</v>
      </c>
      <c r="E25" s="24">
        <v>6503</v>
      </c>
      <c r="F25" s="24">
        <v>6503</v>
      </c>
      <c r="G25" s="24">
        <v>6503</v>
      </c>
    </row>
    <row r="26" spans="1:7" ht="12.75" customHeight="1">
      <c r="A26" s="20" t="s">
        <v>40</v>
      </c>
      <c r="B26" s="20" t="s">
        <v>653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2.75" customHeight="1">
      <c r="A27" s="20" t="s">
        <v>41</v>
      </c>
      <c r="B27" s="20" t="s">
        <v>654</v>
      </c>
      <c r="C27" s="24">
        <v>2294</v>
      </c>
      <c r="D27" s="24">
        <v>2500</v>
      </c>
      <c r="E27" s="24">
        <v>2500</v>
      </c>
      <c r="F27" s="24">
        <v>2500</v>
      </c>
      <c r="G27" s="24">
        <v>2500</v>
      </c>
    </row>
    <row r="28" spans="1:7" s="19" customFormat="1" ht="12.75" customHeight="1">
      <c r="A28" s="36" t="s">
        <v>42</v>
      </c>
      <c r="B28" s="36"/>
      <c r="C28" s="35">
        <f>SUM(C25:C27)</f>
        <v>8423</v>
      </c>
      <c r="D28" s="35">
        <f>SUM(D25:D27)</f>
        <v>8813</v>
      </c>
      <c r="E28" s="35">
        <f>SUM(E25:E27)</f>
        <v>9003</v>
      </c>
      <c r="F28" s="35">
        <f>SUM(F25:F27)</f>
        <v>9003</v>
      </c>
      <c r="G28" s="35">
        <f>SUM(G25:G27)</f>
        <v>9003</v>
      </c>
    </row>
    <row r="30" spans="1:7" ht="12.75" customHeight="1">
      <c r="A30" s="21" t="s">
        <v>43</v>
      </c>
      <c r="C30" s="24"/>
      <c r="D30" s="24"/>
      <c r="E30" s="24"/>
      <c r="F30" s="24"/>
      <c r="G30" s="24"/>
    </row>
    <row r="31" spans="1:7" ht="12.75" customHeight="1">
      <c r="A31" s="23" t="s">
        <v>39</v>
      </c>
      <c r="B31" s="20" t="s">
        <v>47</v>
      </c>
      <c r="C31" s="7">
        <v>28065</v>
      </c>
      <c r="D31" s="7">
        <v>28822</v>
      </c>
      <c r="E31" s="24">
        <v>31000</v>
      </c>
      <c r="F31" s="24">
        <v>31000</v>
      </c>
      <c r="G31" s="24">
        <v>31000</v>
      </c>
    </row>
    <row r="32" spans="1:7" ht="12.75" customHeight="1">
      <c r="A32" s="20" t="s">
        <v>40</v>
      </c>
      <c r="B32" s="20" t="s">
        <v>48</v>
      </c>
      <c r="C32" s="7">
        <v>0</v>
      </c>
      <c r="D32" s="7">
        <v>0</v>
      </c>
      <c r="E32" s="24">
        <v>0</v>
      </c>
      <c r="F32" s="24">
        <v>0</v>
      </c>
      <c r="G32" s="24">
        <v>0</v>
      </c>
    </row>
    <row r="33" spans="1:7" ht="12.75" customHeight="1">
      <c r="A33" s="20" t="s">
        <v>41</v>
      </c>
      <c r="B33" s="20" t="s">
        <v>49</v>
      </c>
      <c r="C33" s="7">
        <v>7194</v>
      </c>
      <c r="D33" s="7">
        <v>80000</v>
      </c>
      <c r="E33" s="24">
        <v>10000</v>
      </c>
      <c r="F33" s="24">
        <v>10000</v>
      </c>
      <c r="G33" s="24">
        <v>10000</v>
      </c>
    </row>
    <row r="34" spans="1:7" ht="12.75" customHeight="1">
      <c r="A34" s="36" t="s">
        <v>42</v>
      </c>
      <c r="B34" s="37"/>
      <c r="C34" s="35">
        <f>SUM(C31:C33)</f>
        <v>35259</v>
      </c>
      <c r="D34" s="35">
        <f>SUM(D31:D33)</f>
        <v>108822</v>
      </c>
      <c r="E34" s="35">
        <f>SUM(E31:E33)</f>
        <v>41000</v>
      </c>
      <c r="F34" s="35">
        <f>SUM(F31:F33)</f>
        <v>41000</v>
      </c>
      <c r="G34" s="35">
        <f>SUM(G31:G33)</f>
        <v>41000</v>
      </c>
    </row>
    <row r="35" spans="3:7" ht="12.75" customHeight="1">
      <c r="C35" s="24"/>
      <c r="D35" s="24"/>
      <c r="E35" s="24"/>
      <c r="F35" s="24"/>
      <c r="G35" s="24"/>
    </row>
    <row r="36" spans="1:7" ht="12.75" customHeight="1">
      <c r="A36" s="21" t="s">
        <v>44</v>
      </c>
      <c r="C36" s="24"/>
      <c r="D36" s="24"/>
      <c r="E36" s="24"/>
      <c r="F36" s="24"/>
      <c r="G36" s="24"/>
    </row>
    <row r="37" spans="1:7" s="21" customFormat="1" ht="12.75" customHeight="1">
      <c r="A37" s="23" t="s">
        <v>39</v>
      </c>
      <c r="B37" s="20" t="s">
        <v>50</v>
      </c>
      <c r="C37" s="7">
        <v>49152</v>
      </c>
      <c r="D37" s="7">
        <v>53851</v>
      </c>
      <c r="E37" s="24">
        <v>55566</v>
      </c>
      <c r="F37" s="24">
        <v>55566</v>
      </c>
      <c r="G37" s="24">
        <v>55566</v>
      </c>
    </row>
    <row r="38" spans="1:7" ht="12.75" customHeight="1">
      <c r="A38" s="20" t="s">
        <v>40</v>
      </c>
      <c r="B38" s="20" t="s">
        <v>51</v>
      </c>
      <c r="C38" s="7">
        <v>1635</v>
      </c>
      <c r="D38" s="7">
        <v>1000</v>
      </c>
      <c r="E38" s="24">
        <v>1000</v>
      </c>
      <c r="F38" s="24">
        <v>1000</v>
      </c>
      <c r="G38" s="24">
        <v>1000</v>
      </c>
    </row>
    <row r="39" spans="1:7" ht="12.75" customHeight="1">
      <c r="A39" s="20" t="s">
        <v>41</v>
      </c>
      <c r="B39" s="20" t="s">
        <v>52</v>
      </c>
      <c r="C39" s="7">
        <v>6310</v>
      </c>
      <c r="D39" s="7">
        <v>7000</v>
      </c>
      <c r="E39" s="24">
        <v>7000</v>
      </c>
      <c r="F39" s="24">
        <v>7000</v>
      </c>
      <c r="G39" s="24">
        <v>7000</v>
      </c>
    </row>
    <row r="40" spans="1:7" ht="12.75" customHeight="1">
      <c r="A40" s="36" t="s">
        <v>42</v>
      </c>
      <c r="B40" s="37"/>
      <c r="C40" s="35">
        <f>SUM(C37:C39)</f>
        <v>57097</v>
      </c>
      <c r="D40" s="35">
        <f>SUM(D37:D39)</f>
        <v>61851</v>
      </c>
      <c r="E40" s="35">
        <f>SUM(E37:E39)</f>
        <v>63566</v>
      </c>
      <c r="F40" s="35">
        <f>SUM(F37:F39)</f>
        <v>63566</v>
      </c>
      <c r="G40" s="35">
        <f>SUM(G37:G39)</f>
        <v>63566</v>
      </c>
    </row>
    <row r="41" spans="3:7" ht="12.75" customHeight="1">
      <c r="C41" s="24"/>
      <c r="D41" s="24"/>
      <c r="E41" s="24"/>
      <c r="F41" s="24"/>
      <c r="G41" s="24"/>
    </row>
    <row r="42" spans="1:7" ht="12.75" customHeight="1">
      <c r="A42" s="21" t="s">
        <v>45</v>
      </c>
      <c r="C42" s="24"/>
      <c r="D42" s="24"/>
      <c r="E42" s="24"/>
      <c r="F42" s="24"/>
      <c r="G42" s="24"/>
    </row>
    <row r="43" spans="1:7" s="21" customFormat="1" ht="12.75" customHeight="1">
      <c r="A43" s="23" t="s">
        <v>39</v>
      </c>
      <c r="B43" s="20" t="s">
        <v>53</v>
      </c>
      <c r="C43" s="7">
        <v>0</v>
      </c>
      <c r="D43" s="7">
        <v>0</v>
      </c>
      <c r="E43" s="24">
        <v>0</v>
      </c>
      <c r="F43" s="24">
        <v>0</v>
      </c>
      <c r="G43" s="24">
        <v>0</v>
      </c>
    </row>
    <row r="44" spans="1:7" ht="12.75" customHeight="1">
      <c r="A44" s="20" t="s">
        <v>40</v>
      </c>
      <c r="B44" s="20" t="s">
        <v>54</v>
      </c>
      <c r="C44" s="7">
        <v>0</v>
      </c>
      <c r="D44" s="7">
        <v>0</v>
      </c>
      <c r="E44" s="24">
        <v>0</v>
      </c>
      <c r="F44" s="24">
        <v>0</v>
      </c>
      <c r="G44" s="24">
        <v>0</v>
      </c>
    </row>
    <row r="45" spans="1:7" ht="12.75" customHeight="1">
      <c r="A45" s="20" t="s">
        <v>41</v>
      </c>
      <c r="B45" s="20" t="s">
        <v>55</v>
      </c>
      <c r="C45" s="7">
        <v>47127</v>
      </c>
      <c r="D45" s="7">
        <v>40000</v>
      </c>
      <c r="E45" s="24">
        <v>45000</v>
      </c>
      <c r="F45" s="24">
        <v>45000</v>
      </c>
      <c r="G45" s="24">
        <v>45000</v>
      </c>
    </row>
    <row r="46" spans="1:7" ht="12.75" customHeight="1">
      <c r="A46" s="36" t="s">
        <v>42</v>
      </c>
      <c r="B46" s="37"/>
      <c r="C46" s="35">
        <f>SUM(C43:C45)</f>
        <v>47127</v>
      </c>
      <c r="D46" s="35">
        <f>SUM(D43:D45)</f>
        <v>40000</v>
      </c>
      <c r="E46" s="35">
        <f>SUM(E43:E45)</f>
        <v>45000</v>
      </c>
      <c r="F46" s="35">
        <f>SUM(F43:F45)</f>
        <v>45000</v>
      </c>
      <c r="G46" s="35">
        <f>SUM(G43:G45)</f>
        <v>45000</v>
      </c>
    </row>
    <row r="47" spans="1:7" s="39" customFormat="1" ht="12.75" customHeight="1">
      <c r="A47" s="40"/>
      <c r="B47" s="38"/>
      <c r="C47" s="51"/>
      <c r="D47" s="51"/>
      <c r="E47" s="51"/>
      <c r="F47" s="51"/>
      <c r="G47" s="51"/>
    </row>
    <row r="48" spans="1:7" ht="12.75" customHeight="1">
      <c r="A48" s="21" t="s">
        <v>46</v>
      </c>
      <c r="C48" s="24"/>
      <c r="D48" s="24"/>
      <c r="E48" s="24"/>
      <c r="F48" s="24"/>
      <c r="G48" s="24"/>
    </row>
    <row r="49" spans="1:7" ht="12.75" customHeight="1">
      <c r="A49" s="23" t="s">
        <v>39</v>
      </c>
      <c r="B49" s="20" t="s">
        <v>56</v>
      </c>
      <c r="C49" s="7">
        <v>0</v>
      </c>
      <c r="D49" s="7">
        <v>0</v>
      </c>
      <c r="E49" s="24">
        <v>0</v>
      </c>
      <c r="F49" s="7">
        <v>0</v>
      </c>
      <c r="G49" s="7">
        <v>0</v>
      </c>
    </row>
    <row r="50" spans="1:7" s="21" customFormat="1" ht="12.75" customHeight="1">
      <c r="A50" s="20" t="s">
        <v>40</v>
      </c>
      <c r="B50" s="20" t="s">
        <v>57</v>
      </c>
      <c r="C50" s="7">
        <v>0</v>
      </c>
      <c r="D50" s="7">
        <v>0</v>
      </c>
      <c r="E50" s="24">
        <v>0</v>
      </c>
      <c r="F50" s="7">
        <v>0</v>
      </c>
      <c r="G50" s="7">
        <v>0</v>
      </c>
    </row>
    <row r="51" spans="1:7" ht="12.75" customHeight="1">
      <c r="A51" s="20" t="s">
        <v>41</v>
      </c>
      <c r="B51" s="20" t="s">
        <v>58</v>
      </c>
      <c r="C51" s="7">
        <v>10031</v>
      </c>
      <c r="D51" s="7">
        <v>30000</v>
      </c>
      <c r="E51" s="24">
        <v>20000</v>
      </c>
      <c r="F51" s="24">
        <v>20000</v>
      </c>
      <c r="G51" s="24">
        <v>20000</v>
      </c>
    </row>
    <row r="52" spans="1:7" s="21" customFormat="1" ht="12.75" customHeight="1">
      <c r="A52" s="36" t="s">
        <v>42</v>
      </c>
      <c r="B52" s="37"/>
      <c r="C52" s="35">
        <f>SUM(C49:C51)</f>
        <v>10031</v>
      </c>
      <c r="D52" s="35">
        <f>SUM(D49:D51)</f>
        <v>30000</v>
      </c>
      <c r="E52" s="35">
        <f>SUM(E49:E51)</f>
        <v>20000</v>
      </c>
      <c r="F52" s="35">
        <f>SUM(F49:F51)</f>
        <v>20000</v>
      </c>
      <c r="G52" s="35">
        <f>SUM(G49:G51)</f>
        <v>20000</v>
      </c>
    </row>
    <row r="53" spans="1:7" s="21" customFormat="1" ht="12.75" customHeight="1">
      <c r="A53" s="19"/>
      <c r="C53" s="8"/>
      <c r="D53" s="8"/>
      <c r="E53" s="8"/>
      <c r="F53" s="8"/>
      <c r="G53" s="8"/>
    </row>
    <row r="54" spans="1:7" s="39" customFormat="1" ht="12.75" customHeight="1">
      <c r="A54" s="40"/>
      <c r="B54" s="38"/>
      <c r="C54" s="51"/>
      <c r="D54" s="51"/>
      <c r="E54" s="51"/>
      <c r="F54" s="51"/>
      <c r="G54" s="51"/>
    </row>
    <row r="55" spans="1:7" s="39" customFormat="1" ht="12.75" customHeight="1">
      <c r="A55" s="40"/>
      <c r="B55" s="38"/>
      <c r="C55" s="51"/>
      <c r="D55" s="51"/>
      <c r="E55" s="51"/>
      <c r="F55" s="51"/>
      <c r="G55" s="51"/>
    </row>
    <row r="56" spans="1:7" s="39" customFormat="1" ht="12.75" customHeight="1">
      <c r="A56" s="40"/>
      <c r="B56" s="38"/>
      <c r="C56" s="51"/>
      <c r="D56" s="51"/>
      <c r="E56" s="51"/>
      <c r="F56" s="51"/>
      <c r="G56" s="51"/>
    </row>
    <row r="57" spans="1:7" s="21" customFormat="1" ht="12.75" customHeight="1">
      <c r="A57" s="20"/>
      <c r="B57" s="20"/>
      <c r="C57" s="7"/>
      <c r="D57" s="56" t="s">
        <v>758</v>
      </c>
      <c r="E57" s="24" t="s">
        <v>661</v>
      </c>
      <c r="F57" s="7"/>
      <c r="G57" s="7"/>
    </row>
    <row r="58" spans="1:7" ht="12.75" customHeight="1">
      <c r="A58" s="19"/>
      <c r="B58" s="19"/>
      <c r="C58" s="19"/>
      <c r="D58" s="19" t="s">
        <v>33</v>
      </c>
      <c r="E58" s="19" t="s">
        <v>59</v>
      </c>
      <c r="F58" s="19"/>
      <c r="G58" s="19"/>
    </row>
    <row r="59" spans="1:7" ht="12.75" customHeight="1">
      <c r="A59" s="19"/>
      <c r="B59" s="19"/>
      <c r="C59" s="19" t="s">
        <v>31</v>
      </c>
      <c r="D59" s="19" t="s">
        <v>34</v>
      </c>
      <c r="E59" s="19" t="s">
        <v>36</v>
      </c>
      <c r="F59" s="19" t="s">
        <v>37</v>
      </c>
      <c r="G59" s="19"/>
    </row>
    <row r="60" spans="1:7" ht="12.75" customHeight="1">
      <c r="A60" s="19"/>
      <c r="B60" s="19"/>
      <c r="C60" s="19" t="s">
        <v>32</v>
      </c>
      <c r="D60" s="19" t="s">
        <v>35</v>
      </c>
      <c r="E60" s="19" t="s">
        <v>33</v>
      </c>
      <c r="F60" s="19" t="s">
        <v>33</v>
      </c>
      <c r="G60" s="19" t="s">
        <v>38</v>
      </c>
    </row>
    <row r="61" spans="1:7" ht="12.75" customHeight="1">
      <c r="A61" s="19" t="s">
        <v>30</v>
      </c>
      <c r="B61" s="19" t="s">
        <v>0</v>
      </c>
      <c r="C61" s="19">
        <v>2008</v>
      </c>
      <c r="D61" s="19">
        <v>2009</v>
      </c>
      <c r="E61" s="19">
        <v>2010</v>
      </c>
      <c r="F61" s="19">
        <v>2010</v>
      </c>
      <c r="G61" s="19">
        <v>2010</v>
      </c>
    </row>
    <row r="62" spans="1:7" ht="12.75" customHeight="1">
      <c r="A62" s="19"/>
      <c r="B62" s="19"/>
      <c r="C62" s="19"/>
      <c r="D62" s="19"/>
      <c r="E62" s="19"/>
      <c r="F62" s="19"/>
      <c r="G62" s="19"/>
    </row>
    <row r="63" spans="1:7" ht="12.75" customHeight="1">
      <c r="A63" s="19"/>
      <c r="B63" s="19"/>
      <c r="C63" s="19"/>
      <c r="D63" s="19" t="s">
        <v>119</v>
      </c>
      <c r="E63" s="19"/>
      <c r="F63" s="19"/>
      <c r="G63" s="19"/>
    </row>
    <row r="64" spans="1:7" ht="12.75" customHeight="1">
      <c r="A64" s="19"/>
      <c r="C64" s="24"/>
      <c r="D64" s="24"/>
      <c r="E64" s="24"/>
      <c r="F64" s="24"/>
      <c r="G64" s="24"/>
    </row>
    <row r="65" ht="12.75" customHeight="1">
      <c r="A65" s="21" t="s">
        <v>60</v>
      </c>
    </row>
    <row r="66" spans="1:7" ht="12.75" customHeight="1">
      <c r="A66" s="23" t="s">
        <v>39</v>
      </c>
      <c r="B66" s="20" t="s">
        <v>64</v>
      </c>
      <c r="C66" s="7">
        <v>0</v>
      </c>
      <c r="D66" s="7">
        <v>0</v>
      </c>
      <c r="E66" s="24">
        <v>0</v>
      </c>
      <c r="F66" s="7">
        <v>0</v>
      </c>
      <c r="G66" s="7">
        <v>0</v>
      </c>
    </row>
    <row r="67" spans="1:7" ht="12.75" customHeight="1">
      <c r="A67" s="20" t="s">
        <v>40</v>
      </c>
      <c r="B67" s="20" t="s">
        <v>65</v>
      </c>
      <c r="C67" s="7">
        <v>0</v>
      </c>
      <c r="D67" s="7">
        <v>0</v>
      </c>
      <c r="E67" s="24">
        <v>0</v>
      </c>
      <c r="F67" s="7">
        <v>0</v>
      </c>
      <c r="G67" s="7">
        <v>0</v>
      </c>
    </row>
    <row r="68" spans="1:7" ht="12.75" customHeight="1">
      <c r="A68" s="20" t="s">
        <v>41</v>
      </c>
      <c r="B68" s="20" t="s">
        <v>66</v>
      </c>
      <c r="C68" s="7">
        <v>225</v>
      </c>
      <c r="D68" s="7">
        <v>200</v>
      </c>
      <c r="E68" s="24">
        <v>200</v>
      </c>
      <c r="F68" s="24">
        <v>200</v>
      </c>
      <c r="G68" s="24">
        <v>200</v>
      </c>
    </row>
    <row r="69" spans="1:7" ht="12.75" customHeight="1">
      <c r="A69" s="36" t="s">
        <v>42</v>
      </c>
      <c r="B69" s="37"/>
      <c r="C69" s="35">
        <f>SUM(C66:C68)</f>
        <v>225</v>
      </c>
      <c r="D69" s="35">
        <f>SUM(D66:D68)</f>
        <v>200</v>
      </c>
      <c r="E69" s="35">
        <f>SUM(E66:E68)</f>
        <v>200</v>
      </c>
      <c r="F69" s="35">
        <f>SUM(F66:F68)</f>
        <v>200</v>
      </c>
      <c r="G69" s="35">
        <f>SUM(G66:G68)</f>
        <v>200</v>
      </c>
    </row>
    <row r="70" spans="1:7" s="19" customFormat="1" ht="12.75" customHeight="1">
      <c r="A70" s="20"/>
      <c r="B70" s="20"/>
      <c r="C70" s="24"/>
      <c r="D70" s="24"/>
      <c r="E70" s="24"/>
      <c r="F70" s="24"/>
      <c r="G70" s="24"/>
    </row>
    <row r="71" spans="1:7" ht="12.75" customHeight="1">
      <c r="A71" s="21" t="s">
        <v>657</v>
      </c>
      <c r="C71" s="24"/>
      <c r="D71" s="24"/>
      <c r="E71" s="24"/>
      <c r="F71" s="24"/>
      <c r="G71" s="24"/>
    </row>
    <row r="72" spans="1:7" ht="12.75" customHeight="1">
      <c r="A72" s="23" t="s">
        <v>39</v>
      </c>
      <c r="B72" s="20" t="s">
        <v>658</v>
      </c>
      <c r="C72" s="7">
        <v>8487</v>
      </c>
      <c r="D72" s="7">
        <v>8705</v>
      </c>
      <c r="E72" s="24">
        <v>9000</v>
      </c>
      <c r="F72" s="24">
        <v>9000</v>
      </c>
      <c r="G72" s="24">
        <v>9000</v>
      </c>
    </row>
    <row r="73" spans="1:7" ht="12.75" customHeight="1">
      <c r="A73" s="20" t="s">
        <v>40</v>
      </c>
      <c r="B73" s="20" t="s">
        <v>659</v>
      </c>
      <c r="C73" s="7">
        <v>0</v>
      </c>
      <c r="D73" s="7">
        <v>0</v>
      </c>
      <c r="E73" s="24">
        <v>0</v>
      </c>
      <c r="F73" s="24">
        <v>0</v>
      </c>
      <c r="G73" s="24">
        <v>0</v>
      </c>
    </row>
    <row r="74" spans="1:7" ht="12.75" customHeight="1">
      <c r="A74" s="20" t="s">
        <v>41</v>
      </c>
      <c r="B74" s="20" t="s">
        <v>660</v>
      </c>
      <c r="C74" s="7">
        <v>550</v>
      </c>
      <c r="D74" s="7">
        <v>7000</v>
      </c>
      <c r="E74" s="24">
        <v>7000</v>
      </c>
      <c r="F74" s="24">
        <v>7000</v>
      </c>
      <c r="G74" s="24">
        <v>7000</v>
      </c>
    </row>
    <row r="75" spans="1:7" ht="12.75" customHeight="1">
      <c r="A75" s="36" t="s">
        <v>42</v>
      </c>
      <c r="B75" s="37"/>
      <c r="C75" s="35">
        <f>SUM(C72:C74)</f>
        <v>9037</v>
      </c>
      <c r="D75" s="35">
        <f>SUM(D72:D74)</f>
        <v>15705</v>
      </c>
      <c r="E75" s="35">
        <f>SUM(E72:E74)</f>
        <v>16000</v>
      </c>
      <c r="F75" s="35">
        <f>SUM(F72:F74)</f>
        <v>16000</v>
      </c>
      <c r="G75" s="35">
        <f>SUM(G72:G74)</f>
        <v>16000</v>
      </c>
    </row>
    <row r="76" spans="3:7" ht="12.75" customHeight="1">
      <c r="C76" s="24"/>
      <c r="D76" s="24"/>
      <c r="E76" s="24"/>
      <c r="F76" s="24"/>
      <c r="G76" s="24"/>
    </row>
    <row r="77" spans="1:7" ht="12.75" customHeight="1">
      <c r="A77" s="21" t="s">
        <v>61</v>
      </c>
      <c r="C77" s="24"/>
      <c r="D77" s="24"/>
      <c r="E77" s="24"/>
      <c r="F77" s="24"/>
      <c r="G77" s="24"/>
    </row>
    <row r="78" spans="1:7" ht="12.75" customHeight="1">
      <c r="A78" s="20" t="s">
        <v>39</v>
      </c>
      <c r="B78" s="20" t="s">
        <v>67</v>
      </c>
      <c r="C78" s="7">
        <v>22656</v>
      </c>
      <c r="D78" s="7">
        <v>32708.1</v>
      </c>
      <c r="E78" s="24">
        <v>40367.4</v>
      </c>
      <c r="F78" s="24">
        <v>40367.4</v>
      </c>
      <c r="G78" s="24">
        <v>40367.4</v>
      </c>
    </row>
    <row r="79" spans="1:7" ht="12.75" customHeight="1">
      <c r="A79" s="20" t="s">
        <v>40</v>
      </c>
      <c r="B79" s="20" t="s">
        <v>68</v>
      </c>
      <c r="C79" s="7">
        <v>1926</v>
      </c>
      <c r="D79" s="7">
        <v>5000</v>
      </c>
      <c r="E79" s="24">
        <v>5000</v>
      </c>
      <c r="F79" s="24">
        <v>5000</v>
      </c>
      <c r="G79" s="24">
        <v>5000</v>
      </c>
    </row>
    <row r="80" spans="1:7" s="19" customFormat="1" ht="12.75" customHeight="1">
      <c r="A80" s="20" t="s">
        <v>41</v>
      </c>
      <c r="B80" s="20" t="s">
        <v>69</v>
      </c>
      <c r="C80" s="7">
        <v>38711</v>
      </c>
      <c r="D80" s="7">
        <v>60000</v>
      </c>
      <c r="E80" s="24">
        <v>45000</v>
      </c>
      <c r="F80" s="24">
        <v>45000</v>
      </c>
      <c r="G80" s="24">
        <v>45000</v>
      </c>
    </row>
    <row r="81" spans="1:7" ht="12.75" customHeight="1">
      <c r="A81" s="36" t="s">
        <v>42</v>
      </c>
      <c r="B81" s="37"/>
      <c r="C81" s="35">
        <f>SUM(C78:C80)</f>
        <v>63293</v>
      </c>
      <c r="D81" s="35">
        <f>SUM(D78:D80)</f>
        <v>97708.1</v>
      </c>
      <c r="E81" s="35">
        <f>SUM(E78:E80)</f>
        <v>90367.4</v>
      </c>
      <c r="F81" s="35">
        <f>SUM(F78:F80)</f>
        <v>90367.4</v>
      </c>
      <c r="G81" s="35">
        <f>SUM(G78:G80)</f>
        <v>90367.4</v>
      </c>
    </row>
    <row r="82" spans="1:7" s="21" customFormat="1" ht="12.75" customHeight="1">
      <c r="A82" s="20"/>
      <c r="B82" s="20"/>
      <c r="C82" s="24"/>
      <c r="D82" s="24"/>
      <c r="E82" s="24"/>
      <c r="F82" s="24"/>
      <c r="G82" s="24"/>
    </row>
    <row r="83" spans="1:7" ht="12.75" customHeight="1">
      <c r="A83" s="21" t="s">
        <v>63</v>
      </c>
      <c r="C83" s="24"/>
      <c r="D83" s="24"/>
      <c r="E83" s="24"/>
      <c r="F83" s="24"/>
      <c r="G83" s="24"/>
    </row>
    <row r="84" spans="1:7" ht="12.75" customHeight="1">
      <c r="A84" s="23" t="s">
        <v>39</v>
      </c>
      <c r="B84" s="20" t="s">
        <v>70</v>
      </c>
      <c r="C84" s="7">
        <v>0</v>
      </c>
      <c r="D84" s="7">
        <v>0</v>
      </c>
      <c r="E84" s="24">
        <v>0</v>
      </c>
      <c r="F84" s="7">
        <v>0</v>
      </c>
      <c r="G84" s="7">
        <v>0</v>
      </c>
    </row>
    <row r="85" spans="1:7" ht="12.75" customHeight="1">
      <c r="A85" s="20" t="s">
        <v>40</v>
      </c>
      <c r="B85" s="20" t="s">
        <v>71</v>
      </c>
      <c r="C85" s="7">
        <v>0</v>
      </c>
      <c r="D85" s="7">
        <v>0</v>
      </c>
      <c r="E85" s="24">
        <v>0</v>
      </c>
      <c r="F85" s="7">
        <v>0</v>
      </c>
      <c r="G85" s="7">
        <v>0</v>
      </c>
    </row>
    <row r="86" spans="1:7" ht="12.75" customHeight="1">
      <c r="A86" s="20" t="s">
        <v>41</v>
      </c>
      <c r="B86" s="20" t="s">
        <v>72</v>
      </c>
      <c r="C86" s="7">
        <v>2440</v>
      </c>
      <c r="D86" s="7">
        <v>2000</v>
      </c>
      <c r="E86" s="24">
        <v>2000</v>
      </c>
      <c r="F86" s="24">
        <v>2000</v>
      </c>
      <c r="G86" s="24">
        <v>2000</v>
      </c>
    </row>
    <row r="87" spans="1:7" ht="12.75" customHeight="1">
      <c r="A87" s="36" t="s">
        <v>42</v>
      </c>
      <c r="B87" s="37"/>
      <c r="C87" s="35">
        <f>SUM(C84:C86)</f>
        <v>2440</v>
      </c>
      <c r="D87" s="35">
        <f>SUM(D84:D86)</f>
        <v>2000</v>
      </c>
      <c r="E87" s="35">
        <f>SUM(E84:E86)</f>
        <v>2000</v>
      </c>
      <c r="F87" s="35">
        <f>SUM(F84:F86)</f>
        <v>2000</v>
      </c>
      <c r="G87" s="35">
        <f>SUM(G84:G86)</f>
        <v>2000</v>
      </c>
    </row>
    <row r="88" ht="12.75" customHeight="1">
      <c r="A88" s="19"/>
    </row>
    <row r="89" ht="12.75" customHeight="1">
      <c r="A89" s="21" t="s">
        <v>73</v>
      </c>
    </row>
    <row r="90" ht="12.75" customHeight="1">
      <c r="A90" s="21" t="s">
        <v>74</v>
      </c>
    </row>
    <row r="91" spans="1:7" ht="12.75" customHeight="1">
      <c r="A91" s="20" t="s">
        <v>39</v>
      </c>
      <c r="B91" s="20" t="s">
        <v>78</v>
      </c>
      <c r="C91" s="7">
        <v>0</v>
      </c>
      <c r="D91" s="7">
        <v>0</v>
      </c>
      <c r="E91" s="24">
        <v>0</v>
      </c>
      <c r="F91" s="7">
        <v>0</v>
      </c>
      <c r="G91" s="7">
        <v>0</v>
      </c>
    </row>
    <row r="92" spans="1:7" ht="12.75" customHeight="1">
      <c r="A92" s="20" t="s">
        <v>40</v>
      </c>
      <c r="B92" s="20" t="s">
        <v>79</v>
      </c>
      <c r="C92" s="7">
        <v>0</v>
      </c>
      <c r="D92" s="7">
        <v>0</v>
      </c>
      <c r="E92" s="24">
        <v>0</v>
      </c>
      <c r="F92" s="7">
        <v>0</v>
      </c>
      <c r="G92" s="7">
        <v>0</v>
      </c>
    </row>
    <row r="93" spans="1:7" ht="12.75" customHeight="1">
      <c r="A93" s="20" t="s">
        <v>41</v>
      </c>
      <c r="B93" s="20" t="s">
        <v>80</v>
      </c>
      <c r="C93" s="7">
        <v>2063</v>
      </c>
      <c r="D93" s="7">
        <v>3000</v>
      </c>
      <c r="E93" s="24">
        <v>3000</v>
      </c>
      <c r="F93" s="24">
        <v>3000</v>
      </c>
      <c r="G93" s="24">
        <v>3000</v>
      </c>
    </row>
    <row r="94" spans="1:7" ht="12.75" customHeight="1">
      <c r="A94" s="36" t="s">
        <v>42</v>
      </c>
      <c r="B94" s="36"/>
      <c r="C94" s="35">
        <f>SUM(C91:C93)</f>
        <v>2063</v>
      </c>
      <c r="D94" s="35">
        <f>SUM(D91:D93)</f>
        <v>3000</v>
      </c>
      <c r="E94" s="35">
        <f>SUM(E91:E93)</f>
        <v>3000</v>
      </c>
      <c r="F94" s="35">
        <f>SUM(F91:F93)</f>
        <v>3000</v>
      </c>
      <c r="G94" s="35">
        <f>SUM(G91:G93)</f>
        <v>3000</v>
      </c>
    </row>
    <row r="95" spans="3:7" ht="12.75" customHeight="1">
      <c r="C95" s="24"/>
      <c r="D95" s="24"/>
      <c r="E95" s="24"/>
      <c r="F95" s="24"/>
      <c r="G95" s="24"/>
    </row>
    <row r="96" spans="1:7" ht="12.75" customHeight="1">
      <c r="A96" s="21" t="s">
        <v>75</v>
      </c>
      <c r="C96" s="24"/>
      <c r="D96" s="24"/>
      <c r="E96" s="24"/>
      <c r="F96" s="24"/>
      <c r="G96" s="24"/>
    </row>
    <row r="97" spans="1:7" ht="12.75" customHeight="1">
      <c r="A97" s="20" t="s">
        <v>76</v>
      </c>
      <c r="B97" s="20" t="s">
        <v>662</v>
      </c>
      <c r="C97" s="7">
        <v>51750</v>
      </c>
      <c r="D97" s="7">
        <v>65000</v>
      </c>
      <c r="E97" s="24">
        <v>65000</v>
      </c>
      <c r="F97" s="24">
        <v>65000</v>
      </c>
      <c r="G97" s="24">
        <v>65000</v>
      </c>
    </row>
    <row r="98" spans="1:7" ht="12.75" customHeight="1">
      <c r="A98" s="20" t="s">
        <v>817</v>
      </c>
      <c r="B98" s="20" t="s">
        <v>663</v>
      </c>
      <c r="C98" s="7">
        <v>1100</v>
      </c>
      <c r="D98" s="7">
        <v>1100</v>
      </c>
      <c r="E98" s="24">
        <v>1100</v>
      </c>
      <c r="F98" s="24">
        <v>1100</v>
      </c>
      <c r="G98" s="24">
        <v>1100</v>
      </c>
    </row>
    <row r="99" spans="1:7" ht="12.75" customHeight="1">
      <c r="A99" s="20" t="s">
        <v>664</v>
      </c>
      <c r="B99" s="20" t="s">
        <v>81</v>
      </c>
      <c r="C99" s="7">
        <v>1346</v>
      </c>
      <c r="D99" s="7">
        <v>1500</v>
      </c>
      <c r="E99" s="24">
        <v>1500</v>
      </c>
      <c r="F99" s="24">
        <v>1500</v>
      </c>
      <c r="G99" s="24">
        <v>1500</v>
      </c>
    </row>
    <row r="100" spans="1:7" ht="12.75" customHeight="1">
      <c r="A100" s="20" t="s">
        <v>804</v>
      </c>
      <c r="B100" s="20" t="s">
        <v>665</v>
      </c>
      <c r="C100" s="7">
        <v>49132</v>
      </c>
      <c r="D100" s="7">
        <v>150000</v>
      </c>
      <c r="E100" s="24">
        <v>150000</v>
      </c>
      <c r="F100" s="24">
        <v>150000</v>
      </c>
      <c r="G100" s="24">
        <v>150000</v>
      </c>
    </row>
    <row r="101" spans="1:7" ht="12.75" customHeight="1">
      <c r="A101" s="20" t="s">
        <v>77</v>
      </c>
      <c r="B101" s="20" t="s">
        <v>82</v>
      </c>
      <c r="C101" s="7"/>
      <c r="D101" s="7">
        <v>150000</v>
      </c>
      <c r="E101" s="24">
        <v>150000</v>
      </c>
      <c r="F101" s="24">
        <v>150000</v>
      </c>
      <c r="G101" s="24">
        <v>150000</v>
      </c>
    </row>
    <row r="102" spans="1:7" ht="12.75" customHeight="1">
      <c r="A102" s="10"/>
      <c r="B102" s="10"/>
      <c r="C102" s="7"/>
      <c r="D102" s="7"/>
      <c r="E102" s="7"/>
      <c r="F102" s="7"/>
      <c r="G102" s="7"/>
    </row>
    <row r="103" spans="1:7" ht="12.75" customHeight="1">
      <c r="A103" s="10"/>
      <c r="B103" s="10"/>
      <c r="C103" s="7"/>
      <c r="D103" s="7"/>
      <c r="E103" s="7"/>
      <c r="F103" s="7"/>
      <c r="G103" s="7"/>
    </row>
    <row r="104" spans="1:7" ht="12.75" customHeight="1">
      <c r="A104" s="36" t="s">
        <v>42</v>
      </c>
      <c r="B104" s="36"/>
      <c r="C104" s="35">
        <f>SUM(C97:C103)</f>
        <v>103328</v>
      </c>
      <c r="D104" s="35">
        <f>SUM(D97:D103)</f>
        <v>367600</v>
      </c>
      <c r="E104" s="35">
        <f>SUM(E97:E103)</f>
        <v>367600</v>
      </c>
      <c r="F104" s="35">
        <f>SUM(F97:F103)</f>
        <v>367600</v>
      </c>
      <c r="G104" s="35">
        <f>SUM(G97:G103)</f>
        <v>367600</v>
      </c>
    </row>
    <row r="105" spans="3:7" ht="12.75" customHeight="1">
      <c r="C105" s="24"/>
      <c r="D105" s="24"/>
      <c r="E105" s="24"/>
      <c r="F105" s="24"/>
      <c r="G105" s="24"/>
    </row>
    <row r="106" spans="1:7" ht="12.75" customHeight="1">
      <c r="A106" s="36" t="s">
        <v>83</v>
      </c>
      <c r="B106" s="38"/>
      <c r="C106" s="8"/>
      <c r="D106" s="8"/>
      <c r="E106" s="8"/>
      <c r="F106" s="8"/>
      <c r="G106" s="8"/>
    </row>
    <row r="107" spans="1:7" ht="12.75" customHeight="1">
      <c r="A107" s="36" t="s">
        <v>84</v>
      </c>
      <c r="B107" s="37"/>
      <c r="C107" s="35">
        <f>SUM(C104,C94,C87,C81,C75,C69,C52,C46,C40,C34,C28,C22,C10,C16)</f>
        <v>446631</v>
      </c>
      <c r="D107" s="35">
        <f>SUM(D104,D94,D87,D81,D75,D69,D52,D46,D40,D34,D28,D22,D10,D16)</f>
        <v>846488.1</v>
      </c>
      <c r="E107" s="35">
        <f>SUM(E104,E94,E87,E81,E75,E69,E52,E46,E40,E34,E28,E22,E10,E16)</f>
        <v>772559.4</v>
      </c>
      <c r="F107" s="35">
        <f>SUM(F104,F94,F87,F81,F75,F69,F52,F46,F40,F34,F28,F22,F10,F16)</f>
        <v>772559.4</v>
      </c>
      <c r="G107" s="35">
        <f>SUM(G104,G94,G87,G81,G75,G69,G52,G46,G40,G34,G28,G22,G10,G16)</f>
        <v>772559.4</v>
      </c>
    </row>
    <row r="108" ht="12.75" customHeight="1">
      <c r="D108" s="58" t="s">
        <v>733</v>
      </c>
    </row>
    <row r="133" ht="12.75" customHeight="1">
      <c r="D133" s="22">
        <v>5</v>
      </c>
    </row>
  </sheetData>
  <sheetProtection/>
  <printOptions gridLines="1" horizontalCentered="1"/>
  <pageMargins left="0.25" right="0.25" top="0.5" bottom="0.5" header="0.25" footer="0.25"/>
  <pageSetup horizontalDpi="300" verticalDpi="300" orientation="portrait" scale="96" r:id="rId1"/>
  <headerFooter alignWithMargins="0">
    <oddHeader>&amp;C&amp;12General Fund Appropriations&amp;10
</oddHead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G23" sqref="G23"/>
    </sheetView>
  </sheetViews>
  <sheetFormatPr defaultColWidth="9.140625" defaultRowHeight="12.75" customHeight="1"/>
  <cols>
    <col min="1" max="1" width="23.140625" style="20" customWidth="1"/>
    <col min="2" max="2" width="7.8515625" style="20" bestFit="1" customWidth="1"/>
    <col min="3" max="3" width="14.00390625" style="22" bestFit="1" customWidth="1"/>
    <col min="4" max="4" width="14.00390625" style="22" customWidth="1"/>
    <col min="5" max="5" width="15.00390625" style="22" bestFit="1" customWidth="1"/>
    <col min="6" max="7" width="14.00390625" style="22" customWidth="1"/>
    <col min="8" max="16384" width="9.140625" style="20" customWidth="1"/>
  </cols>
  <sheetData>
    <row r="1" spans="1:7" ht="12.75" customHeight="1">
      <c r="A1" s="19"/>
      <c r="B1" s="19"/>
      <c r="C1" s="19"/>
      <c r="D1" s="19" t="s">
        <v>33</v>
      </c>
      <c r="E1" s="19" t="s">
        <v>59</v>
      </c>
      <c r="F1" s="19"/>
      <c r="G1" s="19"/>
    </row>
    <row r="2" spans="1:7" ht="12.75" customHeight="1">
      <c r="A2" s="19"/>
      <c r="B2" s="19"/>
      <c r="C2" s="19" t="s">
        <v>31</v>
      </c>
      <c r="D2" s="19" t="s">
        <v>34</v>
      </c>
      <c r="E2" s="19" t="s">
        <v>36</v>
      </c>
      <c r="F2" s="19" t="s">
        <v>37</v>
      </c>
      <c r="G2" s="19"/>
    </row>
    <row r="3" spans="1:7" ht="12.75" customHeight="1">
      <c r="A3" s="19"/>
      <c r="B3" s="19"/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ht="12.75" customHeight="1">
      <c r="A4" s="19" t="s">
        <v>30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pans="1:7" s="26" customFormat="1" ht="12.75" customHeight="1">
      <c r="A5" s="25"/>
      <c r="B5" s="25"/>
      <c r="C5" s="25"/>
      <c r="D5" s="25"/>
      <c r="E5" s="25"/>
      <c r="F5" s="25"/>
      <c r="G5" s="25"/>
    </row>
    <row r="6" spans="1:7" s="26" customFormat="1" ht="12.75" customHeight="1">
      <c r="A6" s="25"/>
      <c r="B6" s="25"/>
      <c r="C6" s="25"/>
      <c r="D6" s="25" t="s">
        <v>95</v>
      </c>
      <c r="E6" s="25"/>
      <c r="F6" s="25"/>
      <c r="G6" s="25"/>
    </row>
    <row r="7" spans="3:7" s="26" customFormat="1" ht="12.75" customHeight="1">
      <c r="C7" s="27"/>
      <c r="D7" s="27"/>
      <c r="E7" s="27"/>
      <c r="F7" s="27"/>
      <c r="G7" s="27"/>
    </row>
    <row r="8" spans="1:7" ht="12.75" customHeight="1">
      <c r="A8" s="21" t="s">
        <v>85</v>
      </c>
      <c r="C8" s="24"/>
      <c r="D8" s="24"/>
      <c r="E8" s="24"/>
      <c r="F8" s="24"/>
      <c r="G8" s="24"/>
    </row>
    <row r="9" spans="1:7" ht="12.75" customHeight="1">
      <c r="A9" s="23" t="s">
        <v>39</v>
      </c>
      <c r="B9" s="20" t="s">
        <v>87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2.75" customHeight="1">
      <c r="A10" s="20" t="s">
        <v>40</v>
      </c>
      <c r="B10" s="20" t="s">
        <v>88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2.75" customHeight="1">
      <c r="A11" s="20" t="s">
        <v>41</v>
      </c>
      <c r="B11" s="20" t="s">
        <v>89</v>
      </c>
      <c r="C11" s="7">
        <v>10479</v>
      </c>
      <c r="D11" s="7">
        <v>15000</v>
      </c>
      <c r="E11" s="7">
        <v>15000</v>
      </c>
      <c r="F11" s="7">
        <v>15000</v>
      </c>
      <c r="G11" s="7">
        <v>15000</v>
      </c>
    </row>
    <row r="12" spans="1:7" s="21" customFormat="1" ht="12.75" customHeight="1">
      <c r="A12" s="36" t="s">
        <v>42</v>
      </c>
      <c r="B12" s="37"/>
      <c r="C12" s="35">
        <f>SUM(C9:C11)</f>
        <v>10479</v>
      </c>
      <c r="D12" s="35">
        <f>SUM(D9:D11)</f>
        <v>15000</v>
      </c>
      <c r="E12" s="35">
        <f>SUM(E9:E11)</f>
        <v>15000</v>
      </c>
      <c r="F12" s="35">
        <f>SUM(F9:F11)</f>
        <v>15000</v>
      </c>
      <c r="G12" s="35">
        <f>SUM(G9:G11)</f>
        <v>15000</v>
      </c>
    </row>
    <row r="13" spans="1:7" s="26" customFormat="1" ht="12.75" customHeight="1">
      <c r="A13" s="25"/>
      <c r="C13" s="24"/>
      <c r="D13" s="24"/>
      <c r="E13" s="24"/>
      <c r="F13" s="24"/>
      <c r="G13" s="24"/>
    </row>
    <row r="14" spans="1:7" ht="12.75" customHeight="1">
      <c r="A14" s="21" t="s">
        <v>86</v>
      </c>
      <c r="C14" s="24"/>
      <c r="D14" s="24"/>
      <c r="E14" s="24"/>
      <c r="F14" s="24"/>
      <c r="G14" s="24"/>
    </row>
    <row r="15" spans="1:7" ht="12.75" customHeight="1">
      <c r="A15" s="23" t="s">
        <v>39</v>
      </c>
      <c r="B15" s="20" t="s">
        <v>90</v>
      </c>
      <c r="C15" s="7">
        <v>7406</v>
      </c>
      <c r="D15" s="7">
        <v>8553</v>
      </c>
      <c r="E15" s="7">
        <v>8865</v>
      </c>
      <c r="F15" s="7">
        <v>8865</v>
      </c>
      <c r="G15" s="7">
        <v>8865</v>
      </c>
    </row>
    <row r="16" spans="1:7" ht="12.75" customHeight="1">
      <c r="A16" s="20" t="s">
        <v>40</v>
      </c>
      <c r="B16" s="20" t="s">
        <v>91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2.75" customHeight="1">
      <c r="A17" s="20" t="s">
        <v>41</v>
      </c>
      <c r="B17" s="20" t="s">
        <v>92</v>
      </c>
      <c r="C17" s="7">
        <v>5314</v>
      </c>
      <c r="D17" s="7">
        <v>6000</v>
      </c>
      <c r="E17" s="7">
        <v>6000</v>
      </c>
      <c r="F17" s="7">
        <v>9000</v>
      </c>
      <c r="G17" s="7">
        <v>9000</v>
      </c>
    </row>
    <row r="18" spans="1:7" s="21" customFormat="1" ht="12.75" customHeight="1">
      <c r="A18" s="36" t="s">
        <v>42</v>
      </c>
      <c r="B18" s="37"/>
      <c r="C18" s="35">
        <f>SUM(C15:C17)</f>
        <v>12720</v>
      </c>
      <c r="D18" s="35">
        <f>SUM(D15:D17)</f>
        <v>14553</v>
      </c>
      <c r="E18" s="35">
        <f>SUM(E15:E17)</f>
        <v>14865</v>
      </c>
      <c r="F18" s="35">
        <f>SUM(F15:F17)</f>
        <v>17865</v>
      </c>
      <c r="G18" s="35">
        <f>SUM(G15:G17)</f>
        <v>17865</v>
      </c>
    </row>
    <row r="19" spans="3:7" s="26" customFormat="1" ht="12.75" customHeight="1">
      <c r="C19" s="24"/>
      <c r="D19" s="24"/>
      <c r="E19" s="24"/>
      <c r="F19" s="24"/>
      <c r="G19" s="24"/>
    </row>
    <row r="20" spans="1:7" ht="12.75" customHeight="1">
      <c r="A20" s="21"/>
      <c r="C20" s="24"/>
      <c r="D20" s="24"/>
      <c r="E20" s="24"/>
      <c r="F20" s="24"/>
      <c r="G20" s="24"/>
    </row>
    <row r="21" spans="1:7" ht="12.75" customHeight="1">
      <c r="A21" s="23"/>
      <c r="C21" s="7"/>
      <c r="D21" s="7"/>
      <c r="E21" s="7"/>
      <c r="F21" s="7"/>
      <c r="G21" s="7"/>
    </row>
    <row r="22" spans="3:7" ht="12.75" customHeight="1">
      <c r="C22" s="7"/>
      <c r="D22" s="7"/>
      <c r="E22" s="7"/>
      <c r="F22" s="7"/>
      <c r="G22" s="7"/>
    </row>
    <row r="23" spans="3:7" ht="12.75" customHeight="1">
      <c r="C23" s="7"/>
      <c r="D23" s="7"/>
      <c r="E23" s="7"/>
      <c r="F23" s="7"/>
      <c r="G23" s="7"/>
    </row>
    <row r="24" spans="1:7" s="21" customFormat="1" ht="12.75" customHeight="1">
      <c r="A24" s="85"/>
      <c r="B24" s="86"/>
      <c r="C24" s="87"/>
      <c r="D24" s="87"/>
      <c r="E24" s="87"/>
      <c r="F24" s="87"/>
      <c r="G24" s="87"/>
    </row>
    <row r="25" spans="3:7" s="26" customFormat="1" ht="12.75" customHeight="1">
      <c r="C25" s="24"/>
      <c r="D25" s="24"/>
      <c r="E25" s="24"/>
      <c r="F25" s="24"/>
      <c r="G25" s="24"/>
    </row>
    <row r="26" spans="1:7" s="19" customFormat="1" ht="12.75" customHeight="1">
      <c r="A26" s="36" t="s">
        <v>94</v>
      </c>
      <c r="B26" s="36"/>
      <c r="C26" s="35">
        <f>SUM(C24,C18,C12,)</f>
        <v>23199</v>
      </c>
      <c r="D26" s="35">
        <f>SUM(D24,D18,D12,)</f>
        <v>29553</v>
      </c>
      <c r="E26" s="35">
        <f>SUM(E24,E18,E12,)</f>
        <v>29865</v>
      </c>
      <c r="F26" s="35">
        <f>SUM(F24,F18,F12,)</f>
        <v>32865</v>
      </c>
      <c r="G26" s="35">
        <f>SUM(G24,G18,G12,)</f>
        <v>32865</v>
      </c>
    </row>
    <row r="27" spans="3:7" s="40" customFormat="1" ht="12.75" customHeight="1">
      <c r="C27" s="51"/>
      <c r="D27" s="51"/>
      <c r="E27" s="51"/>
      <c r="F27" s="51"/>
      <c r="G27" s="51"/>
    </row>
    <row r="28" spans="3:7" s="40" customFormat="1" ht="12.75" customHeight="1">
      <c r="C28" s="51"/>
      <c r="D28" s="51"/>
      <c r="E28" s="51"/>
      <c r="F28" s="51"/>
      <c r="G28" s="51"/>
    </row>
    <row r="29" spans="3:7" s="40" customFormat="1" ht="12.75" customHeight="1">
      <c r="C29" s="51"/>
      <c r="D29" s="51"/>
      <c r="E29" s="51"/>
      <c r="F29" s="51"/>
      <c r="G29" s="51"/>
    </row>
    <row r="30" spans="3:7" s="40" customFormat="1" ht="12.75" customHeight="1">
      <c r="C30" s="51"/>
      <c r="D30" s="51"/>
      <c r="E30" s="51"/>
      <c r="F30" s="51"/>
      <c r="G30" s="51"/>
    </row>
    <row r="31" spans="3:7" s="40" customFormat="1" ht="12.75" customHeight="1">
      <c r="C31" s="51"/>
      <c r="D31" s="51"/>
      <c r="E31" s="51"/>
      <c r="F31" s="51"/>
      <c r="G31" s="51"/>
    </row>
    <row r="32" spans="3:7" s="40" customFormat="1" ht="12.75" customHeight="1">
      <c r="C32" s="51"/>
      <c r="D32" s="51"/>
      <c r="E32" s="51"/>
      <c r="F32" s="51"/>
      <c r="G32" s="51"/>
    </row>
    <row r="33" spans="3:7" s="40" customFormat="1" ht="12.75" customHeight="1">
      <c r="C33" s="51"/>
      <c r="D33" s="51"/>
      <c r="E33" s="51"/>
      <c r="F33" s="51"/>
      <c r="G33" s="51"/>
    </row>
    <row r="34" spans="1:7" s="26" customFormat="1" ht="12.75" customHeight="1">
      <c r="A34" s="30"/>
      <c r="C34" s="27"/>
      <c r="D34" s="27"/>
      <c r="E34" s="27"/>
      <c r="F34" s="27"/>
      <c r="G34" s="27"/>
    </row>
    <row r="35" spans="3:7" s="26" customFormat="1" ht="12.75" customHeight="1">
      <c r="C35" s="27"/>
      <c r="D35" s="27"/>
      <c r="E35" s="27"/>
      <c r="F35" s="27"/>
      <c r="G35" s="27"/>
    </row>
    <row r="36" spans="3:7" s="26" customFormat="1" ht="12.75" customHeight="1">
      <c r="C36" s="27"/>
      <c r="D36" s="27"/>
      <c r="E36" s="27"/>
      <c r="F36" s="27"/>
      <c r="G36" s="27"/>
    </row>
    <row r="37" spans="1:7" s="26" customFormat="1" ht="12.75" customHeight="1">
      <c r="A37" s="27"/>
      <c r="C37" s="27"/>
      <c r="D37" s="27"/>
      <c r="E37" s="27"/>
      <c r="F37" s="27"/>
      <c r="G37" s="27"/>
    </row>
    <row r="38" ht="12.75" customHeight="1">
      <c r="A38" s="19"/>
    </row>
    <row r="39" spans="1:7" s="21" customFormat="1" ht="12.75" customHeight="1">
      <c r="A39" s="19"/>
      <c r="C39" s="19"/>
      <c r="D39" s="19"/>
      <c r="E39" s="19"/>
      <c r="F39" s="19"/>
      <c r="G39" s="19"/>
    </row>
    <row r="41" spans="1:2" ht="12.75" customHeight="1">
      <c r="A41" s="22"/>
      <c r="B41" s="22"/>
    </row>
    <row r="42" spans="1:2" ht="12.75" customHeight="1">
      <c r="A42" s="22"/>
      <c r="B42" s="22"/>
    </row>
    <row r="43" spans="1:2" ht="12.75" customHeight="1">
      <c r="A43" s="22"/>
      <c r="B43" s="22"/>
    </row>
    <row r="44" spans="1:7" ht="12.75" customHeight="1">
      <c r="A44" s="19"/>
      <c r="B44" s="19"/>
      <c r="C44" s="19"/>
      <c r="D44" s="19"/>
      <c r="E44" s="19"/>
      <c r="F44" s="19"/>
      <c r="G44" s="19"/>
    </row>
    <row r="45" spans="1:7" ht="12.75" customHeight="1">
      <c r="A45" s="19"/>
      <c r="B45" s="19"/>
      <c r="C45" s="19"/>
      <c r="D45" s="19"/>
      <c r="E45" s="19"/>
      <c r="F45" s="19"/>
      <c r="G45" s="19"/>
    </row>
    <row r="46" spans="1:7" ht="12.75" customHeight="1">
      <c r="A46" s="19"/>
      <c r="B46" s="19"/>
      <c r="C46" s="19"/>
      <c r="D46" s="19"/>
      <c r="E46" s="19"/>
      <c r="F46" s="19"/>
      <c r="G46" s="19"/>
    </row>
    <row r="48" ht="12.75" customHeight="1">
      <c r="A48" s="21"/>
    </row>
    <row r="49" ht="12.75" customHeight="1">
      <c r="A49" s="21"/>
    </row>
    <row r="50" spans="3:7" ht="12.75" customHeight="1">
      <c r="C50" s="24"/>
      <c r="D50" s="24"/>
      <c r="E50" s="24"/>
      <c r="F50" s="24"/>
      <c r="G50" s="24"/>
    </row>
    <row r="51" spans="3:7" ht="12.75" customHeight="1">
      <c r="C51" s="24"/>
      <c r="D51" s="24"/>
      <c r="E51" s="24"/>
      <c r="F51" s="24"/>
      <c r="G51" s="24"/>
    </row>
    <row r="52" spans="3:7" ht="12.75" customHeight="1">
      <c r="C52" s="24"/>
      <c r="D52" s="24"/>
      <c r="E52" s="24"/>
      <c r="F52" s="24"/>
      <c r="G52" s="24"/>
    </row>
    <row r="53" spans="3:7" s="19" customFormat="1" ht="12.75" customHeight="1">
      <c r="C53" s="8"/>
      <c r="D53" s="8"/>
      <c r="E53" s="8"/>
      <c r="F53" s="8"/>
      <c r="G53" s="8"/>
    </row>
    <row r="55" ht="12.75" customHeight="1">
      <c r="A55" s="21"/>
    </row>
    <row r="56" spans="3:7" ht="12.75" customHeight="1">
      <c r="C56" s="24"/>
      <c r="D56" s="24"/>
      <c r="E56" s="24"/>
      <c r="F56" s="24"/>
      <c r="G56" s="24"/>
    </row>
    <row r="57" spans="3:7" ht="12.75" customHeight="1">
      <c r="C57" s="24"/>
      <c r="D57" s="24"/>
      <c r="E57" s="24"/>
      <c r="F57" s="24"/>
      <c r="G57" s="24"/>
    </row>
    <row r="58" spans="3:7" ht="12.75" customHeight="1">
      <c r="C58" s="24"/>
      <c r="D58" s="24"/>
      <c r="E58" s="24"/>
      <c r="F58" s="24"/>
      <c r="G58" s="24"/>
    </row>
    <row r="59" spans="3:7" s="19" customFormat="1" ht="12.75" customHeight="1">
      <c r="C59" s="8"/>
      <c r="D59" s="57" t="s">
        <v>732</v>
      </c>
      <c r="E59" s="8"/>
      <c r="F59" s="8"/>
      <c r="G59" s="8"/>
    </row>
    <row r="61" ht="12.75" customHeight="1">
      <c r="A61" s="21"/>
    </row>
    <row r="62" spans="3:7" ht="12.75" customHeight="1">
      <c r="C62" s="24"/>
      <c r="D62" s="24"/>
      <c r="E62" s="24"/>
      <c r="F62" s="24"/>
      <c r="G62" s="24"/>
    </row>
    <row r="63" spans="3:7" ht="12.75" customHeight="1">
      <c r="C63" s="24"/>
      <c r="D63" s="24"/>
      <c r="E63" s="24"/>
      <c r="F63" s="24"/>
      <c r="G63" s="24"/>
    </row>
    <row r="64" spans="3:7" ht="12.75" customHeight="1">
      <c r="C64" s="24"/>
      <c r="D64" s="24"/>
      <c r="E64" s="24"/>
      <c r="F64" s="24"/>
      <c r="G64" s="24"/>
    </row>
    <row r="65" spans="3:7" ht="12.75" customHeight="1">
      <c r="C65" s="24"/>
      <c r="D65" s="24"/>
      <c r="E65" s="24"/>
      <c r="F65" s="24"/>
      <c r="G65" s="24"/>
    </row>
    <row r="66" spans="3:7" ht="12.75" customHeight="1">
      <c r="C66" s="24"/>
      <c r="D66" s="24"/>
      <c r="E66" s="24"/>
      <c r="F66" s="24"/>
      <c r="G66" s="24"/>
    </row>
    <row r="67" spans="3:7" ht="12.75" customHeight="1">
      <c r="C67" s="24"/>
      <c r="D67" s="24"/>
      <c r="E67" s="24"/>
      <c r="F67" s="24"/>
      <c r="G67" s="24"/>
    </row>
    <row r="68" spans="3:7" ht="12.75" customHeight="1">
      <c r="C68" s="24"/>
      <c r="D68" s="24"/>
      <c r="E68" s="24"/>
      <c r="F68" s="24"/>
      <c r="G68" s="24"/>
    </row>
    <row r="69" spans="3:7" ht="12.75" customHeight="1">
      <c r="C69" s="24"/>
      <c r="D69" s="24"/>
      <c r="E69" s="24"/>
      <c r="F69" s="24"/>
      <c r="G69" s="24"/>
    </row>
    <row r="70" spans="3:7" s="19" customFormat="1" ht="12.75" customHeight="1">
      <c r="C70" s="8"/>
      <c r="D70" s="8"/>
      <c r="E70" s="8"/>
      <c r="F70" s="8"/>
      <c r="G70" s="8"/>
    </row>
    <row r="72" spans="1:7" s="21" customFormat="1" ht="12.75" customHeight="1">
      <c r="A72" s="19"/>
      <c r="C72" s="19"/>
      <c r="D72" s="19"/>
      <c r="E72" s="19"/>
      <c r="F72" s="19"/>
      <c r="G72" s="19"/>
    </row>
    <row r="73" spans="1:7" s="21" customFormat="1" ht="12.75" customHeight="1">
      <c r="A73" s="19"/>
      <c r="C73" s="8"/>
      <c r="D73" s="8"/>
      <c r="E73" s="8"/>
      <c r="F73" s="8"/>
      <c r="G73" s="8"/>
    </row>
  </sheetData>
  <sheetProtection/>
  <printOptions gridLines="1" horizontalCentered="1"/>
  <pageMargins left="0.25" right="0.25" top="0.5" bottom="0.25" header="0.25" footer="0.25"/>
  <pageSetup horizontalDpi="300" verticalDpi="300" orientation="portrait" scale="91" r:id="rId1"/>
  <headerFooter alignWithMargins="0">
    <oddHeader>&amp;C&amp;12General Fund Appropriations</oddHeader>
    <oddFooter>&amp;L** Town with village - See explanation (2) on last page for changes to town - area outside of village.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88">
      <selection activeCell="G22" sqref="G22"/>
    </sheetView>
  </sheetViews>
  <sheetFormatPr defaultColWidth="9.140625" defaultRowHeight="12.75"/>
  <cols>
    <col min="1" max="1" width="23.140625" style="20" customWidth="1"/>
    <col min="2" max="2" width="7.8515625" style="20" bestFit="1" customWidth="1"/>
    <col min="3" max="3" width="14.00390625" style="22" bestFit="1" customWidth="1"/>
    <col min="4" max="4" width="14.00390625" style="22" customWidth="1"/>
    <col min="5" max="5" width="15.00390625" style="22" bestFit="1" customWidth="1"/>
    <col min="6" max="7" width="14.00390625" style="22" customWidth="1"/>
    <col min="8" max="16384" width="9.140625" style="20" customWidth="1"/>
  </cols>
  <sheetData>
    <row r="1" spans="1:7" ht="12.75" customHeight="1">
      <c r="A1" s="19"/>
      <c r="B1" s="19"/>
      <c r="C1" s="19"/>
      <c r="D1" s="19" t="s">
        <v>33</v>
      </c>
      <c r="E1" s="19" t="s">
        <v>59</v>
      </c>
      <c r="F1" s="19"/>
      <c r="G1" s="19"/>
    </row>
    <row r="2" spans="1:7" ht="12.75" customHeight="1">
      <c r="A2" s="19"/>
      <c r="B2" s="19"/>
      <c r="C2" s="19" t="s">
        <v>31</v>
      </c>
      <c r="D2" s="19" t="s">
        <v>34</v>
      </c>
      <c r="E2" s="19" t="s">
        <v>36</v>
      </c>
      <c r="F2" s="19" t="s">
        <v>37</v>
      </c>
      <c r="G2" s="19"/>
    </row>
    <row r="3" spans="1:7" ht="12.75" customHeight="1">
      <c r="A3" s="19"/>
      <c r="B3" s="19"/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ht="12.75" customHeight="1">
      <c r="A4" s="19" t="s">
        <v>30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pans="1:7" s="26" customFormat="1" ht="12.75" customHeight="1">
      <c r="A5" s="25"/>
      <c r="B5" s="25"/>
      <c r="C5" s="25"/>
      <c r="D5" s="25"/>
      <c r="E5" s="25"/>
      <c r="F5" s="25"/>
      <c r="G5" s="25"/>
    </row>
    <row r="6" spans="1:7" s="26" customFormat="1" ht="12.75" customHeight="1">
      <c r="A6" s="25"/>
      <c r="B6" s="25"/>
      <c r="C6" s="25"/>
      <c r="D6" s="25" t="s">
        <v>97</v>
      </c>
      <c r="E6" s="29"/>
      <c r="F6" s="25"/>
      <c r="G6" s="25"/>
    </row>
    <row r="7" spans="3:7" s="26" customFormat="1" ht="12.75" customHeight="1">
      <c r="C7" s="27"/>
      <c r="D7" s="27"/>
      <c r="E7" s="27"/>
      <c r="F7" s="27"/>
      <c r="G7" s="27"/>
    </row>
    <row r="8" ht="12.75" customHeight="1">
      <c r="A8" s="21" t="s">
        <v>98</v>
      </c>
    </row>
    <row r="9" spans="1:7" ht="12.75" customHeight="1">
      <c r="A9" s="23" t="s">
        <v>39</v>
      </c>
      <c r="B9" s="20" t="s">
        <v>101</v>
      </c>
      <c r="C9" s="7">
        <v>57113</v>
      </c>
      <c r="D9" s="7">
        <v>58827</v>
      </c>
      <c r="E9" s="7">
        <v>60591</v>
      </c>
      <c r="F9" s="7">
        <v>60591</v>
      </c>
      <c r="G9" s="7">
        <v>60591</v>
      </c>
    </row>
    <row r="10" spans="1:7" ht="12.75" customHeight="1">
      <c r="A10" s="20" t="s">
        <v>40</v>
      </c>
      <c r="B10" s="20" t="s">
        <v>102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2.75" customHeight="1">
      <c r="A11" s="20" t="s">
        <v>41</v>
      </c>
      <c r="B11" s="20" t="s">
        <v>103</v>
      </c>
      <c r="C11" s="7">
        <v>1208</v>
      </c>
      <c r="D11" s="7">
        <v>2000</v>
      </c>
      <c r="E11" s="7">
        <v>2000</v>
      </c>
      <c r="F11" s="7">
        <v>2000</v>
      </c>
      <c r="G11" s="7">
        <v>2000</v>
      </c>
    </row>
    <row r="12" spans="1:7" s="21" customFormat="1" ht="12.75" customHeight="1">
      <c r="A12" s="36" t="s">
        <v>42</v>
      </c>
      <c r="B12" s="37"/>
      <c r="C12" s="35">
        <f>SUM(C9:C11)</f>
        <v>58321</v>
      </c>
      <c r="D12" s="35">
        <f>SUM(D9:D11)</f>
        <v>60827</v>
      </c>
      <c r="E12" s="35">
        <f>SUM(E9:E11)</f>
        <v>62591</v>
      </c>
      <c r="F12" s="35">
        <f>SUM(F9:F11)</f>
        <v>62591</v>
      </c>
      <c r="G12" s="35">
        <f>SUM(G9:G11)</f>
        <v>62591</v>
      </c>
    </row>
    <row r="13" spans="3:7" s="26" customFormat="1" ht="12.75" customHeight="1">
      <c r="C13" s="24"/>
      <c r="D13" s="24"/>
      <c r="E13" s="24"/>
      <c r="F13" s="24"/>
      <c r="G13" s="24"/>
    </row>
    <row r="14" spans="1:7" ht="12.75" customHeight="1">
      <c r="A14" s="21" t="s">
        <v>99</v>
      </c>
      <c r="C14" s="24"/>
      <c r="D14" s="24"/>
      <c r="E14" s="24"/>
      <c r="F14" s="24"/>
      <c r="G14" s="24"/>
    </row>
    <row r="15" spans="1:7" ht="12.75" customHeight="1">
      <c r="A15" s="23" t="s">
        <v>39</v>
      </c>
      <c r="B15" s="20" t="s">
        <v>104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12.75" customHeight="1">
      <c r="A16" s="20" t="s">
        <v>40</v>
      </c>
      <c r="B16" s="20" t="s">
        <v>105</v>
      </c>
      <c r="C16" s="7">
        <v>12115</v>
      </c>
      <c r="D16" s="7">
        <v>0</v>
      </c>
      <c r="E16" s="7">
        <v>0</v>
      </c>
      <c r="F16" s="7">
        <v>0</v>
      </c>
      <c r="G16" s="7">
        <v>0</v>
      </c>
    </row>
    <row r="17" spans="1:7" ht="12.75" customHeight="1">
      <c r="A17" s="20" t="s">
        <v>41</v>
      </c>
      <c r="B17" s="20" t="s">
        <v>106</v>
      </c>
      <c r="C17" s="7">
        <v>26692</v>
      </c>
      <c r="D17" s="7">
        <v>30000</v>
      </c>
      <c r="E17" s="7">
        <v>30000</v>
      </c>
      <c r="F17" s="7">
        <v>30000</v>
      </c>
      <c r="G17" s="7">
        <v>30000</v>
      </c>
    </row>
    <row r="18" spans="1:7" s="21" customFormat="1" ht="12.75" customHeight="1">
      <c r="A18" s="36" t="s">
        <v>42</v>
      </c>
      <c r="B18" s="37"/>
      <c r="C18" s="35">
        <f>SUM(C15:C17)</f>
        <v>38807</v>
      </c>
      <c r="D18" s="35">
        <f>SUM(D15:D17)</f>
        <v>30000</v>
      </c>
      <c r="E18" s="35">
        <f>SUM(E15:E17)</f>
        <v>30000</v>
      </c>
      <c r="F18" s="35">
        <f>SUM(F15:F17)</f>
        <v>30000</v>
      </c>
      <c r="G18" s="35">
        <f>SUM(G15:G17)</f>
        <v>30000</v>
      </c>
    </row>
    <row r="19" spans="3:7" s="26" customFormat="1" ht="12.75" customHeight="1">
      <c r="C19" s="24"/>
      <c r="D19" s="24"/>
      <c r="E19" s="24"/>
      <c r="F19" s="24"/>
      <c r="G19" s="24"/>
    </row>
    <row r="20" spans="1:7" ht="12.75" customHeight="1">
      <c r="A20" s="21" t="s">
        <v>100</v>
      </c>
      <c r="C20" s="24"/>
      <c r="D20" s="24"/>
      <c r="E20" s="24"/>
      <c r="F20" s="24"/>
      <c r="G20" s="24"/>
    </row>
    <row r="21" spans="1:7" ht="12.75" customHeight="1">
      <c r="A21" s="20" t="s">
        <v>41</v>
      </c>
      <c r="B21" s="20" t="s">
        <v>107</v>
      </c>
      <c r="C21" s="7">
        <v>9272</v>
      </c>
      <c r="D21" s="7">
        <v>14000</v>
      </c>
      <c r="E21" s="7">
        <v>14000</v>
      </c>
      <c r="F21" s="7">
        <v>14000</v>
      </c>
      <c r="G21" s="7">
        <v>14000</v>
      </c>
    </row>
    <row r="22" spans="1:7" s="21" customFormat="1" ht="12.75" customHeight="1">
      <c r="A22" s="36" t="s">
        <v>42</v>
      </c>
      <c r="B22" s="37"/>
      <c r="C22" s="35">
        <f>SUM(C21:C21)</f>
        <v>9272</v>
      </c>
      <c r="D22" s="35">
        <f>SUM(D21:D21)</f>
        <v>14000</v>
      </c>
      <c r="E22" s="35">
        <f>SUM(E21:E21)</f>
        <v>14000</v>
      </c>
      <c r="F22" s="35">
        <f>SUM(F21:F21)</f>
        <v>14000</v>
      </c>
      <c r="G22" s="35">
        <f>SUM(G21:G21)</f>
        <v>14000</v>
      </c>
    </row>
    <row r="23" spans="1:7" s="26" customFormat="1" ht="12.75" customHeight="1">
      <c r="A23" s="19"/>
      <c r="B23" s="21"/>
      <c r="C23" s="8"/>
      <c r="D23" s="8"/>
      <c r="E23" s="8"/>
      <c r="F23" s="8"/>
      <c r="G23" s="8"/>
    </row>
    <row r="24" spans="1:7" s="39" customFormat="1" ht="12.75" customHeight="1">
      <c r="A24" s="88"/>
      <c r="C24" s="41"/>
      <c r="D24" s="41"/>
      <c r="E24" s="41"/>
      <c r="F24" s="41"/>
      <c r="G24" s="41"/>
    </row>
    <row r="25" spans="1:7" s="39" customFormat="1" ht="12.75" customHeight="1">
      <c r="A25" s="89"/>
      <c r="B25" s="90"/>
      <c r="C25" s="91"/>
      <c r="D25" s="91"/>
      <c r="E25" s="91"/>
      <c r="F25" s="91"/>
      <c r="G25" s="91"/>
    </row>
    <row r="26" spans="2:7" s="39" customFormat="1" ht="12.75" customHeight="1">
      <c r="B26" s="90"/>
      <c r="C26" s="91"/>
      <c r="D26" s="91"/>
      <c r="E26" s="91"/>
      <c r="F26" s="91"/>
      <c r="G26" s="91"/>
    </row>
    <row r="27" spans="2:7" s="39" customFormat="1" ht="12.75" customHeight="1">
      <c r="B27" s="90"/>
      <c r="C27" s="91"/>
      <c r="D27" s="91"/>
      <c r="E27" s="91"/>
      <c r="F27" s="91"/>
      <c r="G27" s="91"/>
    </row>
    <row r="28" spans="1:7" s="38" customFormat="1" ht="12.75" customHeight="1">
      <c r="A28" s="40"/>
      <c r="C28" s="51"/>
      <c r="D28" s="51"/>
      <c r="E28" s="51"/>
      <c r="F28" s="51"/>
      <c r="G28" s="51"/>
    </row>
    <row r="29" spans="1:7" s="21" customFormat="1" ht="12.75" customHeight="1">
      <c r="A29" s="19"/>
      <c r="C29" s="8"/>
      <c r="D29" s="8"/>
      <c r="E29" s="8"/>
      <c r="F29" s="8"/>
      <c r="G29" s="8"/>
    </row>
    <row r="30" spans="3:7" s="26" customFormat="1" ht="12.75" customHeight="1">
      <c r="C30" s="24"/>
      <c r="D30" s="24"/>
      <c r="E30" s="24"/>
      <c r="F30" s="24"/>
      <c r="G30" s="24"/>
    </row>
    <row r="31" spans="1:7" s="19" customFormat="1" ht="12.75" customHeight="1">
      <c r="A31" s="36" t="s">
        <v>108</v>
      </c>
      <c r="B31" s="36"/>
      <c r="C31" s="35">
        <f>SUM(C28,C22,C18,C12)</f>
        <v>106400</v>
      </c>
      <c r="D31" s="35">
        <f>SUM(D28,D22,D18,D12)</f>
        <v>104827</v>
      </c>
      <c r="E31" s="35">
        <f>SUM(E28,E22,E18,E12)</f>
        <v>106591</v>
      </c>
      <c r="F31" s="35">
        <f>SUM(F28,F22,F18,F12)</f>
        <v>106591</v>
      </c>
      <c r="G31" s="35">
        <f>SUM(G28,G22,G18,G12)</f>
        <v>106591</v>
      </c>
    </row>
    <row r="32" spans="1:7" s="26" customFormat="1" ht="12.75" customHeight="1">
      <c r="A32" s="30"/>
      <c r="C32" s="27"/>
      <c r="D32" s="27"/>
      <c r="E32" s="27"/>
      <c r="F32" s="27"/>
      <c r="G32" s="27"/>
    </row>
    <row r="33" spans="3:7" s="26" customFormat="1" ht="12.75" customHeight="1">
      <c r="C33" s="27"/>
      <c r="D33" s="27"/>
      <c r="E33" s="27"/>
      <c r="F33" s="27"/>
      <c r="G33" s="27"/>
    </row>
    <row r="34" spans="3:7" s="26" customFormat="1" ht="12.75" customHeight="1">
      <c r="C34" s="27"/>
      <c r="D34" s="27"/>
      <c r="E34" s="27"/>
      <c r="F34" s="27"/>
      <c r="G34" s="27"/>
    </row>
    <row r="35" spans="1:7" s="26" customFormat="1" ht="12.75" customHeight="1">
      <c r="A35" s="27"/>
      <c r="C35" s="27"/>
      <c r="D35" s="27"/>
      <c r="E35" s="27"/>
      <c r="F35" s="27"/>
      <c r="G35" s="27"/>
    </row>
    <row r="36" ht="12.75" customHeight="1">
      <c r="A36" s="19"/>
    </row>
    <row r="37" spans="1:7" s="21" customFormat="1" ht="12.75" customHeight="1">
      <c r="A37" s="19"/>
      <c r="C37" s="19"/>
      <c r="D37" s="22"/>
      <c r="E37" s="19"/>
      <c r="F37" s="19"/>
      <c r="G37" s="19"/>
    </row>
    <row r="38" ht="12.75" customHeight="1"/>
    <row r="39" spans="1:7" ht="12.75" customHeight="1">
      <c r="A39" s="19"/>
      <c r="B39" s="19"/>
      <c r="C39" s="19"/>
      <c r="D39" s="19"/>
      <c r="E39" s="19"/>
      <c r="F39" s="19"/>
      <c r="G39" s="19"/>
    </row>
    <row r="40" spans="1:7" ht="12.75" customHeight="1">
      <c r="A40" s="19"/>
      <c r="B40" s="19"/>
      <c r="C40" s="19"/>
      <c r="D40" s="19"/>
      <c r="E40" s="19"/>
      <c r="F40" s="19"/>
      <c r="G40" s="19"/>
    </row>
    <row r="41" spans="1:7" ht="12.75" customHeight="1">
      <c r="A41" s="19"/>
      <c r="B41" s="19"/>
      <c r="C41" s="19"/>
      <c r="D41" s="19"/>
      <c r="E41" s="19"/>
      <c r="F41" s="19"/>
      <c r="G41" s="19"/>
    </row>
    <row r="42" spans="1:7" ht="12.75" customHeight="1">
      <c r="A42" s="19"/>
      <c r="B42" s="19"/>
      <c r="C42" s="19"/>
      <c r="D42" s="19"/>
      <c r="E42" s="19"/>
      <c r="F42" s="19"/>
      <c r="G42" s="19"/>
    </row>
    <row r="43" ht="12.75" customHeight="1"/>
    <row r="44" ht="12.75" customHeight="1">
      <c r="A44" s="21"/>
    </row>
    <row r="45" ht="12.75" customHeight="1">
      <c r="A45" s="21"/>
    </row>
    <row r="46" spans="3:7" ht="12.75" customHeight="1">
      <c r="C46" s="24"/>
      <c r="D46" s="24"/>
      <c r="E46" s="24"/>
      <c r="F46" s="24"/>
      <c r="G46" s="24"/>
    </row>
    <row r="47" spans="3:7" ht="12.75" customHeight="1">
      <c r="C47" s="24"/>
      <c r="D47" s="24"/>
      <c r="E47" s="24"/>
      <c r="F47" s="24"/>
      <c r="G47" s="24"/>
    </row>
    <row r="48" spans="3:7" ht="12.75" customHeight="1">
      <c r="C48" s="24"/>
      <c r="D48" s="24"/>
      <c r="E48" s="24"/>
      <c r="F48" s="24"/>
      <c r="G48" s="24"/>
    </row>
    <row r="49" spans="3:7" s="19" customFormat="1" ht="12.75" customHeight="1">
      <c r="C49" s="8"/>
      <c r="D49" s="8"/>
      <c r="E49" s="8"/>
      <c r="F49" s="8"/>
      <c r="G49" s="8"/>
    </row>
    <row r="50" ht="12.75" customHeight="1"/>
    <row r="51" ht="12.75" customHeight="1">
      <c r="A51" s="21"/>
    </row>
    <row r="52" spans="3:7" ht="12.75" customHeight="1">
      <c r="C52" s="24"/>
      <c r="D52" s="24"/>
      <c r="E52" s="24"/>
      <c r="F52" s="24"/>
      <c r="G52" s="24"/>
    </row>
    <row r="53" spans="3:7" ht="12.75" customHeight="1">
      <c r="C53" s="24"/>
      <c r="D53" s="24"/>
      <c r="E53" s="24"/>
      <c r="F53" s="24"/>
      <c r="G53" s="24"/>
    </row>
    <row r="54" spans="3:7" ht="12.75" customHeight="1">
      <c r="C54" s="24"/>
      <c r="D54" s="24"/>
      <c r="E54" s="24"/>
      <c r="F54" s="24"/>
      <c r="G54" s="24"/>
    </row>
    <row r="55" spans="3:7" s="19" customFormat="1" ht="12.75" customHeight="1">
      <c r="C55" s="8"/>
      <c r="D55" s="8"/>
      <c r="E55" s="8"/>
      <c r="F55" s="8"/>
      <c r="G55" s="8"/>
    </row>
    <row r="56" ht="12.75" customHeight="1"/>
    <row r="57" ht="12.75" customHeight="1">
      <c r="A57" s="21"/>
    </row>
    <row r="58" spans="3:7" ht="12.75" customHeight="1">
      <c r="C58" s="24"/>
      <c r="D58" s="24"/>
      <c r="E58" s="24"/>
      <c r="F58" s="24"/>
      <c r="G58" s="24"/>
    </row>
    <row r="59" spans="3:7" ht="12.75" customHeight="1">
      <c r="C59" s="24"/>
      <c r="D59" s="57" t="s">
        <v>734</v>
      </c>
      <c r="E59" s="24"/>
      <c r="F59" s="24"/>
      <c r="G59" s="24"/>
    </row>
    <row r="60" spans="3:7" ht="12.75" customHeight="1">
      <c r="C60" s="24"/>
      <c r="D60" s="20"/>
      <c r="E60" s="24"/>
      <c r="F60" s="24"/>
      <c r="G60" s="24"/>
    </row>
    <row r="61" spans="3:7" ht="12.75" customHeight="1">
      <c r="C61" s="24"/>
      <c r="D61" s="24"/>
      <c r="E61" s="24"/>
      <c r="F61" s="24"/>
      <c r="G61" s="24"/>
    </row>
    <row r="62" spans="3:7" ht="12.75" customHeight="1">
      <c r="C62" s="24"/>
      <c r="D62" s="24"/>
      <c r="E62" s="24"/>
      <c r="F62" s="24"/>
      <c r="G62" s="24"/>
    </row>
    <row r="63" spans="3:7" ht="12.75" customHeight="1">
      <c r="C63" s="24"/>
      <c r="D63" s="24"/>
      <c r="E63" s="24"/>
      <c r="F63" s="24"/>
      <c r="G63" s="24"/>
    </row>
    <row r="64" spans="3:7" ht="12.75" customHeight="1">
      <c r="C64" s="24"/>
      <c r="D64" s="24"/>
      <c r="E64" s="24"/>
      <c r="F64" s="24"/>
      <c r="G64" s="24"/>
    </row>
    <row r="65" spans="3:7" ht="12.75" customHeight="1">
      <c r="C65" s="24"/>
      <c r="D65" s="24"/>
      <c r="E65" s="24"/>
      <c r="F65" s="24"/>
      <c r="G65" s="24"/>
    </row>
    <row r="66" spans="3:7" s="19" customFormat="1" ht="12.75" customHeight="1">
      <c r="C66" s="8"/>
      <c r="D66" s="8"/>
      <c r="E66" s="8"/>
      <c r="F66" s="8"/>
      <c r="G66" s="8"/>
    </row>
    <row r="67" ht="12.75" customHeight="1"/>
    <row r="68" spans="1:7" s="21" customFormat="1" ht="12.75" customHeight="1">
      <c r="A68" s="19"/>
      <c r="C68" s="19"/>
      <c r="D68" s="19"/>
      <c r="E68" s="19"/>
      <c r="F68" s="19"/>
      <c r="G68" s="19"/>
    </row>
    <row r="69" spans="1:7" s="21" customFormat="1" ht="12.75" customHeight="1">
      <c r="A69" s="19"/>
      <c r="C69" s="8"/>
      <c r="D69" s="8"/>
      <c r="E69" s="8"/>
      <c r="F69" s="8"/>
      <c r="G69" s="8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 gridLines="1" horizontalCentered="1"/>
  <pageMargins left="0.25" right="0.25" top="0.5" bottom="0.5" header="0.25" footer="0.25"/>
  <pageSetup horizontalDpi="300" verticalDpi="300" orientation="portrait" scale="95" r:id="rId1"/>
  <headerFooter alignWithMargins="0">
    <oddHeader>&amp;C&amp;12General Fund Appropriations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3.140625" style="20" customWidth="1"/>
    <col min="2" max="2" width="7.8515625" style="20" bestFit="1" customWidth="1"/>
    <col min="3" max="3" width="14.00390625" style="22" bestFit="1" customWidth="1"/>
    <col min="4" max="4" width="14.00390625" style="22" customWidth="1"/>
    <col min="5" max="5" width="15.00390625" style="22" bestFit="1" customWidth="1"/>
    <col min="6" max="7" width="14.00390625" style="22" customWidth="1"/>
    <col min="8" max="16384" width="9.140625" style="20" customWidth="1"/>
  </cols>
  <sheetData>
    <row r="1" spans="1:7" ht="12.75" customHeight="1">
      <c r="A1" s="19"/>
      <c r="B1" s="19"/>
      <c r="C1" s="19"/>
      <c r="D1" s="19" t="s">
        <v>33</v>
      </c>
      <c r="E1" s="19" t="s">
        <v>59</v>
      </c>
      <c r="F1" s="19"/>
      <c r="G1" s="19"/>
    </row>
    <row r="2" spans="1:7" ht="12.75" customHeight="1">
      <c r="A2" s="19"/>
      <c r="B2" s="19"/>
      <c r="C2" s="19" t="s">
        <v>31</v>
      </c>
      <c r="D2" s="19" t="s">
        <v>34</v>
      </c>
      <c r="E2" s="19" t="s">
        <v>36</v>
      </c>
      <c r="F2" s="19" t="s">
        <v>37</v>
      </c>
      <c r="G2" s="19"/>
    </row>
    <row r="3" spans="1:7" ht="12.75" customHeight="1">
      <c r="A3" s="19"/>
      <c r="B3" s="19"/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ht="12.75" customHeight="1">
      <c r="A4" s="19" t="s">
        <v>30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pans="1:7" s="26" customFormat="1" ht="12.75" customHeight="1">
      <c r="A5" s="25"/>
      <c r="B5" s="25"/>
      <c r="C5" s="25"/>
      <c r="D5" s="25"/>
      <c r="E5" s="25"/>
      <c r="F5" s="25"/>
      <c r="G5" s="25"/>
    </row>
    <row r="6" spans="1:7" s="26" customFormat="1" ht="12.75" customHeight="1">
      <c r="A6" s="25"/>
      <c r="B6" s="25"/>
      <c r="C6" s="25"/>
      <c r="D6" s="25" t="s">
        <v>112</v>
      </c>
      <c r="E6" s="29"/>
      <c r="F6" s="25"/>
      <c r="G6" s="25"/>
    </row>
    <row r="7" spans="3:7" s="26" customFormat="1" ht="12.75" customHeight="1">
      <c r="C7" s="27"/>
      <c r="D7" s="27"/>
      <c r="E7" s="27"/>
      <c r="F7" s="27"/>
      <c r="G7" s="27"/>
    </row>
    <row r="8" spans="3:7" s="26" customFormat="1" ht="12.75" customHeight="1">
      <c r="C8" s="24"/>
      <c r="D8" s="24"/>
      <c r="E8" s="24"/>
      <c r="F8" s="24"/>
      <c r="G8" s="24"/>
    </row>
    <row r="9" spans="1:7" ht="12.75" customHeight="1">
      <c r="A9" s="21" t="s">
        <v>109</v>
      </c>
      <c r="C9" s="24"/>
      <c r="D9" s="24"/>
      <c r="E9" s="24"/>
      <c r="F9" s="24"/>
      <c r="G9" s="24"/>
    </row>
    <row r="10" spans="1:7" ht="12.75" customHeight="1">
      <c r="A10" s="20" t="s">
        <v>39</v>
      </c>
      <c r="B10" s="20" t="s">
        <v>114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2.75" customHeight="1">
      <c r="A11" s="20" t="s">
        <v>40</v>
      </c>
      <c r="B11" s="20" t="s">
        <v>115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2.75" customHeight="1">
      <c r="A12" s="20" t="s">
        <v>41</v>
      </c>
      <c r="B12" s="20" t="s">
        <v>116</v>
      </c>
      <c r="C12" s="7">
        <v>2735</v>
      </c>
      <c r="D12" s="7">
        <v>10000</v>
      </c>
      <c r="E12" s="7">
        <v>10000</v>
      </c>
      <c r="F12" s="7">
        <v>10000</v>
      </c>
      <c r="G12" s="7">
        <v>10000</v>
      </c>
    </row>
    <row r="13" spans="1:7" s="21" customFormat="1" ht="12.75" customHeight="1">
      <c r="A13" s="36" t="s">
        <v>42</v>
      </c>
      <c r="B13" s="37"/>
      <c r="C13" s="35">
        <f>SUM(C10:C12)</f>
        <v>2735</v>
      </c>
      <c r="D13" s="35">
        <f>SUM(D10:D12)</f>
        <v>10000</v>
      </c>
      <c r="E13" s="35">
        <f>SUM(E10:E12)</f>
        <v>10000</v>
      </c>
      <c r="F13" s="35">
        <f>SUM(F10:F12)</f>
        <v>10000</v>
      </c>
      <c r="G13" s="35">
        <f>SUM(G10:G12)</f>
        <v>10000</v>
      </c>
    </row>
    <row r="14" spans="1:7" s="21" customFormat="1" ht="12.75" customHeight="1">
      <c r="A14" s="19"/>
      <c r="C14" s="8"/>
      <c r="D14" s="8"/>
      <c r="E14" s="8"/>
      <c r="F14" s="8"/>
      <c r="G14" s="8"/>
    </row>
    <row r="15" spans="1:7" s="21" customFormat="1" ht="12.75" customHeight="1">
      <c r="A15" s="21" t="s">
        <v>626</v>
      </c>
      <c r="B15" s="20"/>
      <c r="C15" s="24"/>
      <c r="D15" s="24"/>
      <c r="E15" s="24"/>
      <c r="F15" s="24"/>
      <c r="G15" s="24"/>
    </row>
    <row r="16" spans="1:7" s="21" customFormat="1" ht="12.75" customHeight="1">
      <c r="A16" s="23" t="s">
        <v>39</v>
      </c>
      <c r="B16" s="20" t="s">
        <v>117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s="21" customFormat="1" ht="12.75" customHeight="1">
      <c r="A17" s="20" t="s">
        <v>40</v>
      </c>
      <c r="B17" s="20" t="s">
        <v>118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s="21" customFormat="1" ht="12.75" customHeight="1">
      <c r="A18" s="20" t="s">
        <v>41</v>
      </c>
      <c r="B18" s="20" t="s">
        <v>666</v>
      </c>
      <c r="C18" s="7">
        <v>200</v>
      </c>
      <c r="D18" s="7">
        <v>200</v>
      </c>
      <c r="E18" s="7">
        <v>1300</v>
      </c>
      <c r="F18" s="7">
        <v>1300</v>
      </c>
      <c r="G18" s="7">
        <v>1300</v>
      </c>
    </row>
    <row r="19" spans="1:7" s="26" customFormat="1" ht="12.75" customHeight="1">
      <c r="A19" s="36" t="s">
        <v>42</v>
      </c>
      <c r="B19" s="37"/>
      <c r="C19" s="35">
        <f>SUM(C16:C18)</f>
        <v>200</v>
      </c>
      <c r="D19" s="35">
        <f>SUM(D16:D18)</f>
        <v>200</v>
      </c>
      <c r="E19" s="35">
        <f>SUM(E16:E18)</f>
        <v>1300</v>
      </c>
      <c r="F19" s="35">
        <f>SUM(F16:F18)</f>
        <v>1300</v>
      </c>
      <c r="G19" s="35">
        <f>SUM(G16:G18)</f>
        <v>1300</v>
      </c>
    </row>
    <row r="20" spans="1:7" s="26" customFormat="1" ht="12.75" customHeight="1">
      <c r="A20" s="27"/>
      <c r="C20" s="24"/>
      <c r="D20" s="24"/>
      <c r="E20" s="24"/>
      <c r="F20" s="24"/>
      <c r="G20" s="24"/>
    </row>
    <row r="21" spans="1:7" ht="12.75" customHeight="1">
      <c r="A21" s="36" t="s">
        <v>606</v>
      </c>
      <c r="C21" s="24"/>
      <c r="D21" s="24"/>
      <c r="E21" s="24"/>
      <c r="F21" s="24"/>
      <c r="G21" s="24"/>
    </row>
    <row r="22" spans="1:7" s="21" customFormat="1" ht="12.75" customHeight="1">
      <c r="A22" s="36" t="s">
        <v>113</v>
      </c>
      <c r="B22" s="37"/>
      <c r="C22" s="35">
        <f>SUM(C19,C13,)</f>
        <v>2935</v>
      </c>
      <c r="D22" s="35">
        <f>SUM(D19,D13,)</f>
        <v>10200</v>
      </c>
      <c r="E22" s="35">
        <f>SUM(E19,E13,)</f>
        <v>11300</v>
      </c>
      <c r="F22" s="35">
        <f>SUM(F19,F13,)</f>
        <v>11300</v>
      </c>
      <c r="G22" s="35">
        <f>SUM(G19,G13,)</f>
        <v>11300</v>
      </c>
    </row>
    <row r="23" ht="12.75" customHeight="1"/>
    <row r="24" spans="1:7" ht="12.75" customHeight="1">
      <c r="A24" s="19"/>
      <c r="B24" s="19"/>
      <c r="C24" s="19"/>
      <c r="D24" s="19"/>
      <c r="E24" s="19"/>
      <c r="F24" s="19"/>
      <c r="G24" s="19"/>
    </row>
    <row r="25" spans="1:2" ht="12.75" customHeight="1">
      <c r="A25" s="22"/>
      <c r="B25" s="22"/>
    </row>
    <row r="26" spans="1:7" ht="12.75" customHeight="1">
      <c r="A26" s="19"/>
      <c r="B26" s="19"/>
      <c r="C26" s="19"/>
      <c r="D26" s="19"/>
      <c r="E26" s="19"/>
      <c r="F26" s="19"/>
      <c r="G26" s="19"/>
    </row>
    <row r="27" spans="1:7" ht="12.75" customHeight="1">
      <c r="A27" s="19"/>
      <c r="B27" s="19"/>
      <c r="C27" s="19"/>
      <c r="D27" s="19"/>
      <c r="E27" s="19"/>
      <c r="F27" s="19"/>
      <c r="G27" s="19"/>
    </row>
    <row r="28" ht="12.75" customHeight="1"/>
    <row r="29" ht="12.75" customHeight="1">
      <c r="A29" s="21"/>
    </row>
    <row r="30" ht="12.75" customHeight="1">
      <c r="A30" s="21"/>
    </row>
    <row r="31" spans="3:7" ht="12.75" customHeight="1">
      <c r="C31" s="24"/>
      <c r="D31" s="24"/>
      <c r="E31" s="24"/>
      <c r="F31" s="24"/>
      <c r="G31" s="24"/>
    </row>
    <row r="32" spans="3:7" ht="12.75" customHeight="1">
      <c r="C32" s="24"/>
      <c r="D32" s="24"/>
      <c r="E32" s="24"/>
      <c r="F32" s="24"/>
      <c r="G32" s="24"/>
    </row>
    <row r="33" spans="3:7" ht="12.75" customHeight="1">
      <c r="C33" s="24"/>
      <c r="D33" s="24"/>
      <c r="E33" s="24"/>
      <c r="F33" s="24"/>
      <c r="G33" s="24"/>
    </row>
    <row r="34" spans="3:7" s="19" customFormat="1" ht="12.75" customHeight="1">
      <c r="C34" s="8"/>
      <c r="D34" s="8"/>
      <c r="E34" s="8"/>
      <c r="F34" s="8"/>
      <c r="G34" s="8"/>
    </row>
    <row r="35" ht="12.75" customHeight="1"/>
    <row r="36" ht="12.75" customHeight="1">
      <c r="A36" s="21"/>
    </row>
    <row r="37" spans="3:7" ht="12.75" customHeight="1">
      <c r="C37" s="24"/>
      <c r="D37" s="24"/>
      <c r="E37" s="24"/>
      <c r="F37" s="24"/>
      <c r="G37" s="24"/>
    </row>
    <row r="38" spans="3:7" ht="12.75" customHeight="1">
      <c r="C38" s="24"/>
      <c r="D38" s="24"/>
      <c r="E38" s="24"/>
      <c r="F38" s="24"/>
      <c r="G38" s="24"/>
    </row>
    <row r="39" spans="3:7" ht="12.75" customHeight="1">
      <c r="C39" s="24"/>
      <c r="D39" s="24"/>
      <c r="E39" s="24"/>
      <c r="F39" s="24"/>
      <c r="G39" s="24"/>
    </row>
    <row r="40" spans="3:7" s="19" customFormat="1" ht="12.75" customHeight="1">
      <c r="C40" s="8"/>
      <c r="D40" s="8"/>
      <c r="E40" s="8"/>
      <c r="F40" s="8"/>
      <c r="G40" s="8"/>
    </row>
    <row r="41" ht="12.75" customHeight="1"/>
    <row r="42" ht="12.75" customHeight="1">
      <c r="A42" s="21"/>
    </row>
    <row r="43" spans="3:7" ht="12.75" customHeight="1">
      <c r="C43" s="24"/>
      <c r="D43" s="24"/>
      <c r="E43" s="24"/>
      <c r="F43" s="24"/>
      <c r="G43" s="24"/>
    </row>
    <row r="44" spans="3:7" ht="12.75" customHeight="1">
      <c r="C44" s="24"/>
      <c r="D44" s="24"/>
      <c r="E44" s="24"/>
      <c r="F44" s="24"/>
      <c r="G44" s="24"/>
    </row>
    <row r="45" spans="3:7" ht="12.75" customHeight="1">
      <c r="C45" s="24"/>
      <c r="D45" s="24"/>
      <c r="E45" s="24"/>
      <c r="F45" s="24"/>
      <c r="G45" s="24"/>
    </row>
    <row r="46" spans="3:7" ht="12.75" customHeight="1">
      <c r="C46" s="24"/>
      <c r="D46" s="24"/>
      <c r="E46" s="24"/>
      <c r="F46" s="24"/>
      <c r="G46" s="24"/>
    </row>
    <row r="47" spans="3:7" ht="12.75" customHeight="1">
      <c r="C47" s="24"/>
      <c r="D47" s="24"/>
      <c r="E47" s="24"/>
      <c r="F47" s="24"/>
      <c r="G47" s="24"/>
    </row>
    <row r="48" spans="3:7" ht="12.75" customHeight="1">
      <c r="C48" s="24"/>
      <c r="D48" s="24"/>
      <c r="E48" s="24"/>
      <c r="F48" s="24"/>
      <c r="G48" s="24"/>
    </row>
    <row r="49" spans="3:7" ht="12.75" customHeight="1">
      <c r="C49" s="24"/>
      <c r="D49" s="24"/>
      <c r="E49" s="24"/>
      <c r="F49" s="24"/>
      <c r="G49" s="24"/>
    </row>
    <row r="50" spans="3:7" ht="12.75" customHeight="1">
      <c r="C50" s="24"/>
      <c r="D50" s="24"/>
      <c r="E50" s="24"/>
      <c r="F50" s="24"/>
      <c r="G50" s="24"/>
    </row>
    <row r="51" spans="3:7" s="19" customFormat="1" ht="12.75" customHeight="1">
      <c r="C51" s="8"/>
      <c r="D51" s="8"/>
      <c r="E51" s="8"/>
      <c r="F51" s="8"/>
      <c r="G51" s="8"/>
    </row>
    <row r="52" ht="12.75" customHeight="1"/>
    <row r="53" spans="1:7" s="21" customFormat="1" ht="12.75" customHeight="1">
      <c r="A53" s="19"/>
      <c r="C53" s="19"/>
      <c r="D53" s="19"/>
      <c r="E53" s="19"/>
      <c r="F53" s="19"/>
      <c r="G53" s="19"/>
    </row>
    <row r="54" spans="1:7" s="21" customFormat="1" ht="12.75" customHeight="1">
      <c r="A54" s="19"/>
      <c r="C54" s="8"/>
      <c r="D54" s="8"/>
      <c r="E54" s="8"/>
      <c r="F54" s="8"/>
      <c r="G54" s="8"/>
    </row>
    <row r="55" ht="12.75" customHeight="1"/>
    <row r="56" ht="12.75" customHeight="1"/>
    <row r="57" ht="12.75" customHeight="1"/>
    <row r="58" ht="12.75" customHeight="1"/>
    <row r="59" ht="12.75" customHeight="1">
      <c r="D59" s="58" t="s">
        <v>735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printOptions gridLines="1" horizontalCentered="1"/>
  <pageMargins left="0.25" right="0.25" top="0.5" bottom="0.5" header="0.25" footer="0.25"/>
  <pageSetup horizontalDpi="300" verticalDpi="300" orientation="portrait" scale="96" r:id="rId1"/>
  <headerFooter alignWithMargins="0">
    <oddHeader>&amp;C&amp;12General Fund Appropriations</oddHeader>
    <oddFooter>&amp;C* Town with Village - See explanation (1) on last page for charges to town - area outside of village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81">
      <selection activeCell="G70" sqref="G70"/>
    </sheetView>
  </sheetViews>
  <sheetFormatPr defaultColWidth="9.140625" defaultRowHeight="12.75" customHeight="1"/>
  <cols>
    <col min="1" max="1" width="23.140625" style="20" customWidth="1"/>
    <col min="2" max="2" width="7.8515625" style="20" bestFit="1" customWidth="1"/>
    <col min="3" max="3" width="14.00390625" style="22" bestFit="1" customWidth="1"/>
    <col min="4" max="4" width="14.00390625" style="22" customWidth="1"/>
    <col min="5" max="5" width="15.00390625" style="22" bestFit="1" customWidth="1"/>
    <col min="6" max="7" width="14.00390625" style="22" customWidth="1"/>
    <col min="8" max="16384" width="9.140625" style="20" customWidth="1"/>
  </cols>
  <sheetData>
    <row r="1" spans="1:7" ht="12.75" customHeight="1">
      <c r="A1" s="19"/>
      <c r="B1" s="19"/>
      <c r="C1" s="19"/>
      <c r="D1" s="19" t="s">
        <v>33</v>
      </c>
      <c r="E1" s="19" t="s">
        <v>59</v>
      </c>
      <c r="F1" s="19"/>
      <c r="G1" s="19"/>
    </row>
    <row r="2" spans="1:7" ht="12.75" customHeight="1">
      <c r="A2" s="19"/>
      <c r="B2" s="19"/>
      <c r="C2" s="19" t="s">
        <v>31</v>
      </c>
      <c r="D2" s="19" t="s">
        <v>34</v>
      </c>
      <c r="E2" s="19" t="s">
        <v>36</v>
      </c>
      <c r="F2" s="19" t="s">
        <v>37</v>
      </c>
      <c r="G2" s="19"/>
    </row>
    <row r="3" spans="1:7" ht="12.75" customHeight="1">
      <c r="A3" s="19"/>
      <c r="B3" s="19"/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ht="12.75" customHeight="1">
      <c r="A4" s="19" t="s">
        <v>30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pans="1:7" s="26" customFormat="1" ht="12.75" customHeight="1">
      <c r="A5" s="25"/>
      <c r="B5" s="25"/>
      <c r="C5" s="25"/>
      <c r="D5" s="25"/>
      <c r="E5" s="25"/>
      <c r="F5" s="25"/>
      <c r="G5" s="25"/>
    </row>
    <row r="6" spans="1:7" s="26" customFormat="1" ht="12.75" customHeight="1">
      <c r="A6" s="25"/>
      <c r="B6" s="25"/>
      <c r="C6" s="25"/>
      <c r="D6" s="25" t="s">
        <v>132</v>
      </c>
      <c r="E6" s="29"/>
      <c r="F6" s="25"/>
      <c r="G6" s="25"/>
    </row>
    <row r="7" ht="12.75" customHeight="1">
      <c r="A7" s="21" t="s">
        <v>120</v>
      </c>
    </row>
    <row r="8" ht="12.75" customHeight="1">
      <c r="A8" s="21" t="s">
        <v>62</v>
      </c>
    </row>
    <row r="9" spans="1:7" ht="12.75" customHeight="1">
      <c r="A9" s="23" t="s">
        <v>39</v>
      </c>
      <c r="B9" s="20" t="s">
        <v>123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2.75" customHeight="1">
      <c r="A10" s="20" t="s">
        <v>40</v>
      </c>
      <c r="B10" s="20" t="s">
        <v>124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2.75" customHeight="1">
      <c r="A11" s="20" t="s">
        <v>41</v>
      </c>
      <c r="B11" s="20" t="s">
        <v>125</v>
      </c>
      <c r="C11" s="7">
        <v>0</v>
      </c>
      <c r="D11" s="7">
        <v>20000</v>
      </c>
      <c r="E11" s="7">
        <v>0</v>
      </c>
      <c r="F11" s="7">
        <v>0</v>
      </c>
      <c r="G11" s="7">
        <v>0</v>
      </c>
    </row>
    <row r="12" spans="1:7" s="21" customFormat="1" ht="12.75" customHeight="1">
      <c r="A12" s="36" t="s">
        <v>42</v>
      </c>
      <c r="B12" s="37"/>
      <c r="C12" s="35">
        <f>SUM(C9:C11)</f>
        <v>0</v>
      </c>
      <c r="D12" s="35">
        <f>SUM(D9:D11)</f>
        <v>20000</v>
      </c>
      <c r="E12" s="35">
        <f>SUM(E9:E11)</f>
        <v>0</v>
      </c>
      <c r="F12" s="35">
        <f>SUM(F9:F11)</f>
        <v>0</v>
      </c>
      <c r="G12" s="35">
        <f>SUM(G9:G11)</f>
        <v>0</v>
      </c>
    </row>
    <row r="13" spans="3:7" s="26" customFormat="1" ht="12.75" customHeight="1">
      <c r="C13" s="24"/>
      <c r="D13" s="24"/>
      <c r="E13" s="24"/>
      <c r="F13" s="24"/>
      <c r="G13" s="24"/>
    </row>
    <row r="14" spans="1:7" ht="12.75" customHeight="1">
      <c r="A14" s="21" t="s">
        <v>122</v>
      </c>
      <c r="C14" s="24"/>
      <c r="D14" s="24"/>
      <c r="E14" s="24"/>
      <c r="F14" s="24"/>
      <c r="G14" s="24"/>
    </row>
    <row r="15" spans="1:7" ht="12.75" customHeight="1">
      <c r="A15" s="20" t="s">
        <v>39</v>
      </c>
      <c r="B15" s="20" t="s">
        <v>126</v>
      </c>
      <c r="C15" s="7">
        <v>28172</v>
      </c>
      <c r="D15" s="7">
        <v>31574.12</v>
      </c>
      <c r="E15" s="7">
        <v>48226.3</v>
      </c>
      <c r="F15" s="7">
        <v>48226.3</v>
      </c>
      <c r="G15" s="7">
        <v>48226.3</v>
      </c>
    </row>
    <row r="16" spans="1:7" ht="12.75" customHeight="1">
      <c r="A16" s="20" t="s">
        <v>40</v>
      </c>
      <c r="B16" s="20" t="s">
        <v>127</v>
      </c>
      <c r="C16" s="7">
        <v>3866</v>
      </c>
      <c r="D16" s="7">
        <v>19450</v>
      </c>
      <c r="E16" s="7">
        <v>6500</v>
      </c>
      <c r="F16" s="7">
        <v>6500</v>
      </c>
      <c r="G16" s="7">
        <v>6500</v>
      </c>
    </row>
    <row r="17" spans="1:7" ht="12.75" customHeight="1">
      <c r="A17" s="20" t="s">
        <v>41</v>
      </c>
      <c r="B17" s="20" t="s">
        <v>128</v>
      </c>
      <c r="C17" s="7">
        <v>10077</v>
      </c>
      <c r="D17" s="7">
        <v>16500</v>
      </c>
      <c r="E17" s="7">
        <v>10500</v>
      </c>
      <c r="F17" s="7">
        <v>10500</v>
      </c>
      <c r="G17" s="7">
        <v>10500</v>
      </c>
    </row>
    <row r="18" spans="1:7" s="21" customFormat="1" ht="12.75" customHeight="1">
      <c r="A18" s="36" t="s">
        <v>42</v>
      </c>
      <c r="B18" s="37"/>
      <c r="C18" s="35">
        <f>SUM(C15:C17)</f>
        <v>42115</v>
      </c>
      <c r="D18" s="35">
        <f>SUM(D15:D17)</f>
        <v>67524.12</v>
      </c>
      <c r="E18" s="35">
        <f>SUM(E15:E17)</f>
        <v>65226.3</v>
      </c>
      <c r="F18" s="35">
        <f>SUM(F15:F17)</f>
        <v>65226.3</v>
      </c>
      <c r="G18" s="35">
        <f>SUM(G15:G17)</f>
        <v>65226.3</v>
      </c>
    </row>
    <row r="19" spans="3:7" s="26" customFormat="1" ht="12.75" customHeight="1">
      <c r="C19" s="24"/>
      <c r="D19" s="24"/>
      <c r="E19" s="24"/>
      <c r="F19" s="24"/>
      <c r="G19" s="24"/>
    </row>
    <row r="20" spans="1:7" ht="12.75" customHeight="1">
      <c r="A20" s="21" t="s">
        <v>121</v>
      </c>
      <c r="C20" s="24"/>
      <c r="D20" s="24"/>
      <c r="E20" s="24"/>
      <c r="F20" s="24"/>
      <c r="G20" s="24"/>
    </row>
    <row r="21" spans="1:7" ht="12.75" customHeight="1">
      <c r="A21" s="23" t="s">
        <v>39</v>
      </c>
      <c r="B21" s="20" t="s">
        <v>129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12.75" customHeight="1">
      <c r="A22" s="20" t="s">
        <v>40</v>
      </c>
      <c r="B22" s="20" t="s">
        <v>130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2.75" customHeight="1">
      <c r="A23" s="20" t="s">
        <v>41</v>
      </c>
      <c r="B23" s="20" t="s">
        <v>131</v>
      </c>
      <c r="C23" s="7">
        <v>6500</v>
      </c>
      <c r="D23" s="7">
        <v>6500</v>
      </c>
      <c r="E23" s="7">
        <v>6500</v>
      </c>
      <c r="F23" s="7">
        <v>6500</v>
      </c>
      <c r="G23" s="7">
        <v>6500</v>
      </c>
    </row>
    <row r="24" spans="1:7" s="21" customFormat="1" ht="12.75" customHeight="1">
      <c r="A24" s="36" t="s">
        <v>42</v>
      </c>
      <c r="B24" s="37"/>
      <c r="C24" s="35">
        <f>SUM(C21:C23)</f>
        <v>6500</v>
      </c>
      <c r="D24" s="35">
        <f>SUM(D21:D23)</f>
        <v>6500</v>
      </c>
      <c r="E24" s="35">
        <f>SUM(E21:E23)</f>
        <v>6500</v>
      </c>
      <c r="F24" s="35">
        <f>SUM(F21:F23)</f>
        <v>6500</v>
      </c>
      <c r="G24" s="35">
        <f>SUM(G21:G23)</f>
        <v>6500</v>
      </c>
    </row>
    <row r="25" spans="1:7" ht="12.75" customHeight="1">
      <c r="A25" s="26"/>
      <c r="B25" s="26"/>
      <c r="C25" s="24"/>
      <c r="D25" s="24"/>
      <c r="E25" s="24"/>
      <c r="F25" s="24"/>
      <c r="G25" s="24"/>
    </row>
    <row r="26" spans="1:7" s="19" customFormat="1" ht="12.75" customHeight="1">
      <c r="A26" s="21" t="s">
        <v>133</v>
      </c>
      <c r="B26" s="20"/>
      <c r="C26" s="24"/>
      <c r="D26" s="24"/>
      <c r="E26" s="24"/>
      <c r="F26" s="24"/>
      <c r="G26" s="24"/>
    </row>
    <row r="27" spans="1:7" s="21" customFormat="1" ht="12.75" customHeight="1">
      <c r="A27" s="20" t="s">
        <v>39</v>
      </c>
      <c r="B27" s="20" t="s">
        <v>667</v>
      </c>
      <c r="C27" s="7">
        <v>7285</v>
      </c>
      <c r="D27" s="7">
        <v>6798</v>
      </c>
      <c r="E27" s="7">
        <v>4722</v>
      </c>
      <c r="F27" s="7">
        <v>4722</v>
      </c>
      <c r="G27" s="7">
        <v>4722</v>
      </c>
    </row>
    <row r="28" spans="1:7" s="21" customFormat="1" ht="12.75" customHeight="1">
      <c r="A28" s="20" t="s">
        <v>40</v>
      </c>
      <c r="B28" s="20" t="s">
        <v>668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ht="12.75" customHeight="1">
      <c r="A29" s="20" t="s">
        <v>41</v>
      </c>
      <c r="B29" s="20" t="s">
        <v>669</v>
      </c>
      <c r="C29" s="7">
        <v>1025</v>
      </c>
      <c r="D29" s="7">
        <v>3000</v>
      </c>
      <c r="E29" s="7">
        <v>2000</v>
      </c>
      <c r="F29" s="7">
        <v>2000</v>
      </c>
      <c r="G29" s="7">
        <v>2000</v>
      </c>
    </row>
    <row r="30" spans="1:7" ht="12.75" customHeight="1">
      <c r="A30" s="36" t="s">
        <v>42</v>
      </c>
      <c r="B30" s="37"/>
      <c r="C30" s="35">
        <f>SUM(C27:C29)</f>
        <v>8310</v>
      </c>
      <c r="D30" s="35">
        <f>SUM(D27:D29)</f>
        <v>9798</v>
      </c>
      <c r="E30" s="35">
        <f>SUM(E27:E29)</f>
        <v>6722</v>
      </c>
      <c r="F30" s="35">
        <f>SUM(F27:F29)</f>
        <v>6722</v>
      </c>
      <c r="G30" s="35">
        <f>SUM(G27:G29)</f>
        <v>6722</v>
      </c>
    </row>
    <row r="31" spans="1:7" ht="12.75" customHeight="1">
      <c r="A31" s="26"/>
      <c r="B31" s="26"/>
      <c r="C31" s="24"/>
      <c r="D31" s="24"/>
      <c r="E31" s="24"/>
      <c r="F31" s="24"/>
      <c r="G31" s="24"/>
    </row>
    <row r="32" spans="1:7" ht="12.75" customHeight="1">
      <c r="A32" s="21" t="s">
        <v>134</v>
      </c>
      <c r="C32" s="24"/>
      <c r="D32" s="24"/>
      <c r="E32" s="24"/>
      <c r="F32" s="24"/>
      <c r="G32" s="24"/>
    </row>
    <row r="33" spans="1:7" ht="12.75" customHeight="1">
      <c r="A33" s="20" t="s">
        <v>39</v>
      </c>
      <c r="B33" s="20" t="s">
        <v>138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ht="12.75" customHeight="1">
      <c r="A34" s="20" t="s">
        <v>40</v>
      </c>
      <c r="B34" s="20" t="s">
        <v>139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12.75" customHeight="1">
      <c r="A35" s="20" t="s">
        <v>41</v>
      </c>
      <c r="B35" s="20" t="s">
        <v>140</v>
      </c>
      <c r="C35" s="7">
        <v>8442</v>
      </c>
      <c r="D35" s="7">
        <v>8000</v>
      </c>
      <c r="E35" s="7">
        <v>8000</v>
      </c>
      <c r="F35" s="7">
        <v>8000</v>
      </c>
      <c r="G35" s="7">
        <v>8000</v>
      </c>
    </row>
    <row r="36" spans="1:7" ht="12.75" customHeight="1">
      <c r="A36" s="36" t="s">
        <v>42</v>
      </c>
      <c r="B36" s="37"/>
      <c r="C36" s="35">
        <f>SUM(C33:C35)</f>
        <v>8442</v>
      </c>
      <c r="D36" s="35">
        <f>SUM(D33:D35)</f>
        <v>8000</v>
      </c>
      <c r="E36" s="35">
        <f>SUM(E33:E35)</f>
        <v>8000</v>
      </c>
      <c r="F36" s="35">
        <f>SUM(F33:F35)</f>
        <v>8000</v>
      </c>
      <c r="G36" s="35">
        <f>SUM(G33:G35)</f>
        <v>8000</v>
      </c>
    </row>
    <row r="37" spans="1:7" ht="12.75" customHeight="1">
      <c r="A37" s="26"/>
      <c r="B37" s="26"/>
      <c r="C37" s="24"/>
      <c r="D37" s="24"/>
      <c r="E37" s="24"/>
      <c r="F37" s="24"/>
      <c r="G37" s="24"/>
    </row>
    <row r="38" spans="1:7" ht="12.75" customHeight="1">
      <c r="A38" s="21" t="s">
        <v>135</v>
      </c>
      <c r="C38" s="24"/>
      <c r="D38" s="24"/>
      <c r="E38" s="24"/>
      <c r="F38" s="24"/>
      <c r="G38" s="24"/>
    </row>
    <row r="39" spans="1:7" ht="12.75" customHeight="1">
      <c r="A39" s="20" t="s">
        <v>39</v>
      </c>
      <c r="B39" s="20" t="s">
        <v>141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ht="12.75" customHeight="1">
      <c r="A40" s="20" t="s">
        <v>40</v>
      </c>
      <c r="B40" s="20" t="s">
        <v>142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ht="12.75" customHeight="1">
      <c r="A41" s="20" t="s">
        <v>41</v>
      </c>
      <c r="B41" s="20" t="s">
        <v>143</v>
      </c>
      <c r="C41" s="7">
        <v>1100</v>
      </c>
      <c r="D41" s="7">
        <v>2600</v>
      </c>
      <c r="E41" s="7">
        <v>1500</v>
      </c>
      <c r="F41" s="7">
        <v>1500</v>
      </c>
      <c r="G41" s="7">
        <v>1500</v>
      </c>
    </row>
    <row r="42" spans="1:7" ht="12.75" customHeight="1">
      <c r="A42" s="36" t="s">
        <v>42</v>
      </c>
      <c r="B42" s="37"/>
      <c r="C42" s="35">
        <f>SUM(C39:C41)</f>
        <v>1100</v>
      </c>
      <c r="D42" s="35">
        <f>SUM(D39:D41)</f>
        <v>2600</v>
      </c>
      <c r="E42" s="35">
        <f>SUM(E39:E41)</f>
        <v>1500</v>
      </c>
      <c r="F42" s="35">
        <f>SUM(F39:F41)</f>
        <v>1500</v>
      </c>
      <c r="G42" s="35">
        <f>SUM(G39:G41)</f>
        <v>1500</v>
      </c>
    </row>
    <row r="43" spans="1:7" ht="12.75" customHeight="1">
      <c r="A43" s="19"/>
      <c r="B43" s="21"/>
      <c r="C43" s="8"/>
      <c r="D43" s="8"/>
      <c r="E43" s="8"/>
      <c r="F43" s="8"/>
      <c r="G43" s="8"/>
    </row>
    <row r="44" spans="1:7" ht="12.75" customHeight="1">
      <c r="A44" s="21" t="s">
        <v>136</v>
      </c>
      <c r="C44" s="24"/>
      <c r="D44" s="24"/>
      <c r="E44" s="24"/>
      <c r="F44" s="24"/>
      <c r="G44" s="24"/>
    </row>
    <row r="45" spans="1:7" ht="12.75" customHeight="1">
      <c r="A45" s="20" t="s">
        <v>39</v>
      </c>
      <c r="B45" s="20" t="s">
        <v>144</v>
      </c>
      <c r="C45" s="7">
        <v>7614</v>
      </c>
      <c r="D45" s="7">
        <v>11670</v>
      </c>
      <c r="E45" s="7">
        <v>8390</v>
      </c>
      <c r="F45" s="7">
        <v>8390</v>
      </c>
      <c r="G45" s="7">
        <v>8390</v>
      </c>
    </row>
    <row r="46" spans="1:7" ht="12.75" customHeight="1">
      <c r="A46" s="20" t="s">
        <v>40</v>
      </c>
      <c r="B46" s="20" t="s">
        <v>145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ht="12.75" customHeight="1">
      <c r="A47" s="20" t="s">
        <v>41</v>
      </c>
      <c r="B47" s="20" t="s">
        <v>146</v>
      </c>
      <c r="C47" s="7">
        <v>9500</v>
      </c>
      <c r="D47" s="7">
        <v>10000</v>
      </c>
      <c r="E47" s="7">
        <v>10000</v>
      </c>
      <c r="F47" s="7">
        <v>10000</v>
      </c>
      <c r="G47" s="7">
        <v>10000</v>
      </c>
    </row>
    <row r="48" spans="1:7" ht="12.75" customHeight="1">
      <c r="A48" s="36" t="s">
        <v>42</v>
      </c>
      <c r="B48" s="37"/>
      <c r="C48" s="35">
        <f>SUM(C45:C47)</f>
        <v>17114</v>
      </c>
      <c r="D48" s="35">
        <f>SUM(D45:D47)</f>
        <v>21670</v>
      </c>
      <c r="E48" s="35">
        <f>SUM(E45:E47)</f>
        <v>18390</v>
      </c>
      <c r="F48" s="35">
        <f>SUM(F45:F47)</f>
        <v>18390</v>
      </c>
      <c r="G48" s="35">
        <f>SUM(G45:G47)</f>
        <v>18390</v>
      </c>
    </row>
    <row r="49" spans="1:7" s="92" customFormat="1" ht="12.75" customHeight="1">
      <c r="A49" s="85"/>
      <c r="B49" s="86"/>
      <c r="C49" s="87"/>
      <c r="D49" s="87"/>
      <c r="E49" s="87"/>
      <c r="F49" s="87"/>
      <c r="G49" s="87"/>
    </row>
    <row r="50" spans="1:7" s="92" customFormat="1" ht="12.75" customHeight="1">
      <c r="A50" s="85"/>
      <c r="B50" s="86"/>
      <c r="C50" s="87"/>
      <c r="D50" s="87"/>
      <c r="E50" s="87"/>
      <c r="F50" s="87"/>
      <c r="G50" s="87"/>
    </row>
    <row r="51" spans="1:7" s="92" customFormat="1" ht="12.75" customHeight="1">
      <c r="A51" s="85"/>
      <c r="B51" s="86"/>
      <c r="C51" s="87"/>
      <c r="D51" s="87"/>
      <c r="E51" s="87"/>
      <c r="F51" s="87"/>
      <c r="G51" s="87"/>
    </row>
    <row r="52" spans="1:7" s="92" customFormat="1" ht="12.75" customHeight="1">
      <c r="A52" s="85"/>
      <c r="B52" s="86"/>
      <c r="C52" s="87"/>
      <c r="D52" s="87"/>
      <c r="E52" s="87"/>
      <c r="F52" s="87"/>
      <c r="G52" s="87"/>
    </row>
    <row r="53" spans="1:7" s="92" customFormat="1" ht="12.75" customHeight="1">
      <c r="A53" s="85"/>
      <c r="B53" s="86"/>
      <c r="C53" s="87"/>
      <c r="D53" s="87"/>
      <c r="E53" s="87"/>
      <c r="F53" s="87"/>
      <c r="G53" s="87"/>
    </row>
    <row r="54" spans="1:7" s="92" customFormat="1" ht="12.75" customHeight="1">
      <c r="A54" s="85"/>
      <c r="B54" s="86"/>
      <c r="C54" s="87"/>
      <c r="D54" s="87"/>
      <c r="E54" s="87"/>
      <c r="F54" s="87"/>
      <c r="G54" s="87"/>
    </row>
    <row r="55" spans="1:7" s="92" customFormat="1" ht="12.75" customHeight="1">
      <c r="A55" s="85"/>
      <c r="B55" s="86"/>
      <c r="C55" s="87"/>
      <c r="D55" s="87"/>
      <c r="E55" s="87"/>
      <c r="F55" s="87"/>
      <c r="G55" s="87"/>
    </row>
    <row r="56" spans="1:7" ht="12.75" customHeight="1">
      <c r="A56" s="19"/>
      <c r="B56" s="21"/>
      <c r="C56" s="8"/>
      <c r="D56" s="8"/>
      <c r="E56" s="8"/>
      <c r="F56" s="8"/>
      <c r="G56" s="8"/>
    </row>
    <row r="57" spans="1:7" ht="12.75" customHeight="1">
      <c r="A57" s="36" t="s">
        <v>137</v>
      </c>
      <c r="B57" s="37"/>
      <c r="C57" s="35">
        <f>SUM(C48,C42,C36,C30,C24,C18,C12)</f>
        <v>83581</v>
      </c>
      <c r="D57" s="35">
        <f>SUM(D48,D42,D36,D30,D24,D18,D12)</f>
        <v>136092.12</v>
      </c>
      <c r="E57" s="35">
        <f>SUM(E48,E42,E36,E30,E24,E18,E12)</f>
        <v>106338.3</v>
      </c>
      <c r="F57" s="35">
        <f>SUM(F48,F42,F36,F30,F24,F18,F12)</f>
        <v>106338.3</v>
      </c>
      <c r="G57" s="35">
        <f>SUM(G48,G42,G36,G30,G24,G18,G12)</f>
        <v>106338.3</v>
      </c>
    </row>
    <row r="58" spans="1:7" ht="12.75" customHeight="1">
      <c r="A58" s="27"/>
      <c r="B58" s="26"/>
      <c r="C58" s="27"/>
      <c r="D58" s="59" t="s">
        <v>736</v>
      </c>
      <c r="E58" s="27"/>
      <c r="F58" s="27"/>
      <c r="G58" s="27"/>
    </row>
    <row r="59" ht="12.75" customHeight="1">
      <c r="A59" s="19"/>
    </row>
    <row r="60" spans="1:7" ht="12.75" customHeight="1">
      <c r="A60" s="19"/>
      <c r="B60" s="21"/>
      <c r="C60" s="8"/>
      <c r="D60" s="8"/>
      <c r="E60" s="8"/>
      <c r="F60" s="8"/>
      <c r="G60" s="8"/>
    </row>
    <row r="62" spans="1:7" ht="12.75" customHeight="1">
      <c r="A62" s="19"/>
      <c r="B62" s="19"/>
      <c r="C62" s="19"/>
      <c r="D62" s="19"/>
      <c r="E62" s="19"/>
      <c r="F62" s="19"/>
      <c r="G62" s="19"/>
    </row>
    <row r="63" spans="1:2" ht="12.75" customHeight="1">
      <c r="A63" s="22"/>
      <c r="B63" s="22"/>
    </row>
    <row r="64" spans="1:7" ht="12.75" customHeight="1">
      <c r="A64" s="19"/>
      <c r="B64" s="19"/>
      <c r="C64" s="19"/>
      <c r="D64" s="19"/>
      <c r="E64" s="19"/>
      <c r="F64" s="19"/>
      <c r="G64" s="19"/>
    </row>
    <row r="65" spans="1:7" ht="12.75" customHeight="1">
      <c r="A65" s="19"/>
      <c r="B65" s="19"/>
      <c r="C65" s="19"/>
      <c r="D65" s="19"/>
      <c r="E65" s="19"/>
      <c r="F65" s="19"/>
      <c r="G65" s="19"/>
    </row>
    <row r="67" ht="12.75" customHeight="1">
      <c r="A67" s="21"/>
    </row>
    <row r="68" ht="12.75" customHeight="1">
      <c r="A68" s="21"/>
    </row>
  </sheetData>
  <sheetProtection/>
  <printOptions gridLines="1" horizontalCentered="1"/>
  <pageMargins left="0.25" right="0.25" top="0.5" bottom="0.75" header="0.25" footer="0.25"/>
  <pageSetup horizontalDpi="300" verticalDpi="300" orientation="portrait" scale="96" r:id="rId1"/>
  <headerFooter alignWithMargins="0">
    <oddHeader>&amp;C&amp;12General Fund Appropriations</oddHeader>
    <oddFooter>&amp;C&amp;8*Town with Village - See explanation (2) on last page for charges to town - area outside of villages
** Town with Village - See explanation (1) on last page for charges to town - area outside of villages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4">
      <selection activeCell="G46" sqref="G46"/>
    </sheetView>
  </sheetViews>
  <sheetFormatPr defaultColWidth="9.140625" defaultRowHeight="12.75" customHeight="1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1:7" ht="12.75" customHeight="1">
      <c r="A1" s="19"/>
      <c r="B1" s="19"/>
      <c r="C1" s="19"/>
      <c r="D1" s="19" t="s">
        <v>33</v>
      </c>
      <c r="E1" s="19" t="s">
        <v>59</v>
      </c>
      <c r="F1" s="19"/>
      <c r="G1" s="19"/>
    </row>
    <row r="2" spans="1:7" ht="12.75" customHeight="1">
      <c r="A2" s="19"/>
      <c r="B2" s="19"/>
      <c r="C2" s="19" t="s">
        <v>31</v>
      </c>
      <c r="D2" s="19" t="s">
        <v>34</v>
      </c>
      <c r="E2" s="19" t="s">
        <v>36</v>
      </c>
      <c r="F2" s="19" t="s">
        <v>37</v>
      </c>
      <c r="G2" s="19"/>
    </row>
    <row r="3" spans="1:7" ht="12.75" customHeight="1">
      <c r="A3" s="19"/>
      <c r="B3" s="19"/>
      <c r="C3" s="19" t="s">
        <v>32</v>
      </c>
      <c r="D3" s="19" t="s">
        <v>35</v>
      </c>
      <c r="E3" s="19" t="s">
        <v>824</v>
      </c>
      <c r="F3" s="19" t="s">
        <v>33</v>
      </c>
      <c r="G3" s="19" t="s">
        <v>38</v>
      </c>
    </row>
    <row r="4" spans="1:7" ht="12.75" customHeight="1">
      <c r="A4" s="19" t="s">
        <v>30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6" s="19" customFormat="1" ht="12.75" customHeight="1">
      <c r="D6" s="19" t="s">
        <v>154</v>
      </c>
    </row>
    <row r="8" spans="1:7" ht="12.75" customHeight="1">
      <c r="A8" s="21" t="s">
        <v>627</v>
      </c>
      <c r="C8" s="24"/>
      <c r="D8" s="24"/>
      <c r="E8" s="24"/>
      <c r="F8" s="24"/>
      <c r="G8" s="24"/>
    </row>
    <row r="9" spans="1:7" ht="12.75" customHeight="1">
      <c r="A9" s="20" t="s">
        <v>39</v>
      </c>
      <c r="B9" s="20" t="s">
        <v>149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2.75" customHeight="1">
      <c r="A10" s="20" t="s">
        <v>40</v>
      </c>
      <c r="B10" s="20" t="s">
        <v>150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2.75" customHeight="1">
      <c r="A11" s="20" t="s">
        <v>41</v>
      </c>
      <c r="B11" s="20" t="s">
        <v>151</v>
      </c>
      <c r="C11" s="7">
        <v>1986</v>
      </c>
      <c r="D11" s="7">
        <v>3500</v>
      </c>
      <c r="E11" s="7">
        <v>2500</v>
      </c>
      <c r="F11" s="7">
        <v>2500</v>
      </c>
      <c r="G11" s="7">
        <v>2500</v>
      </c>
    </row>
    <row r="12" spans="1:7" s="19" customFormat="1" ht="12.75" customHeight="1">
      <c r="A12" s="36" t="s">
        <v>42</v>
      </c>
      <c r="B12" s="36"/>
      <c r="C12" s="35">
        <f>SUM(C9:C11)</f>
        <v>1986</v>
      </c>
      <c r="D12" s="35">
        <f>SUM(D9:D11)</f>
        <v>3500</v>
      </c>
      <c r="E12" s="35">
        <f>SUM(E9:E11)</f>
        <v>2500</v>
      </c>
      <c r="F12" s="35">
        <f>SUM(F9:F11)</f>
        <v>2500</v>
      </c>
      <c r="G12" s="35">
        <f>SUM(G9:G11)</f>
        <v>2500</v>
      </c>
    </row>
    <row r="13" spans="3:7" ht="12.75" customHeight="1">
      <c r="C13" s="24"/>
      <c r="D13" s="24"/>
      <c r="E13" s="24"/>
      <c r="F13" s="24"/>
      <c r="G13" s="24"/>
    </row>
    <row r="14" spans="1:7" ht="12.75" customHeight="1">
      <c r="A14" s="21" t="s">
        <v>155</v>
      </c>
      <c r="C14" s="24"/>
      <c r="D14" s="24"/>
      <c r="E14" s="24"/>
      <c r="F14" s="24"/>
      <c r="G14" s="24"/>
    </row>
    <row r="15" spans="1:7" ht="12.75" customHeight="1">
      <c r="A15" s="20" t="s">
        <v>39</v>
      </c>
      <c r="B15" s="20" t="s">
        <v>167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12.75" customHeight="1">
      <c r="A16" s="20" t="s">
        <v>40</v>
      </c>
      <c r="B16" s="20" t="s">
        <v>168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2.75" customHeight="1">
      <c r="A17" s="20" t="s">
        <v>41</v>
      </c>
      <c r="B17" s="20" t="s">
        <v>169</v>
      </c>
      <c r="C17" s="7">
        <v>4845</v>
      </c>
      <c r="D17" s="7">
        <v>47000</v>
      </c>
      <c r="E17" s="7">
        <v>30000</v>
      </c>
      <c r="F17" s="7">
        <v>30000</v>
      </c>
      <c r="G17" s="7">
        <v>30000</v>
      </c>
    </row>
    <row r="18" spans="1:7" s="19" customFormat="1" ht="12.75" customHeight="1">
      <c r="A18" s="36" t="s">
        <v>42</v>
      </c>
      <c r="B18" s="36"/>
      <c r="C18" s="35">
        <f>SUM(C15:C17)</f>
        <v>4845</v>
      </c>
      <c r="D18" s="35">
        <f>SUM(D15:D17)</f>
        <v>47000</v>
      </c>
      <c r="E18" s="35">
        <f>SUM(E15:E17)</f>
        <v>30000</v>
      </c>
      <c r="F18" s="35">
        <f>SUM(F15:F17)</f>
        <v>30000</v>
      </c>
      <c r="G18" s="35">
        <f>SUM(G15:G17)</f>
        <v>30000</v>
      </c>
    </row>
    <row r="19" spans="3:7" ht="12.75" customHeight="1">
      <c r="C19" s="24"/>
      <c r="D19" s="24"/>
      <c r="E19" s="24"/>
      <c r="F19" s="24"/>
      <c r="G19" s="24"/>
    </row>
    <row r="20" spans="1:7" ht="12.75" customHeight="1">
      <c r="A20" s="21" t="s">
        <v>628</v>
      </c>
      <c r="C20" s="24"/>
      <c r="D20" s="24"/>
      <c r="E20" s="24"/>
      <c r="F20" s="24"/>
      <c r="G20" s="24"/>
    </row>
    <row r="21" spans="1:7" ht="12.75" customHeight="1">
      <c r="A21" s="20" t="s">
        <v>39</v>
      </c>
      <c r="B21" s="20" t="s">
        <v>170</v>
      </c>
      <c r="C21" s="7">
        <v>36885</v>
      </c>
      <c r="D21" s="7">
        <v>42933.66</v>
      </c>
      <c r="E21" s="7">
        <v>46325.8</v>
      </c>
      <c r="F21" s="7">
        <v>46325.8</v>
      </c>
      <c r="G21" s="7">
        <v>46325.8</v>
      </c>
    </row>
    <row r="22" spans="1:7" ht="12.75" customHeight="1">
      <c r="A22" s="20" t="s">
        <v>40</v>
      </c>
      <c r="B22" s="20" t="s">
        <v>171</v>
      </c>
      <c r="C22" s="7">
        <v>3945</v>
      </c>
      <c r="D22" s="7">
        <v>10350</v>
      </c>
      <c r="E22" s="7">
        <v>8100</v>
      </c>
      <c r="F22" s="7">
        <v>8100</v>
      </c>
      <c r="G22" s="7">
        <v>8100</v>
      </c>
    </row>
    <row r="23" spans="1:7" ht="12.75" customHeight="1">
      <c r="A23" s="20" t="s">
        <v>41</v>
      </c>
      <c r="B23" s="20" t="s">
        <v>172</v>
      </c>
      <c r="C23" s="7">
        <v>6266</v>
      </c>
      <c r="D23" s="7">
        <v>7400</v>
      </c>
      <c r="E23" s="7">
        <v>7400</v>
      </c>
      <c r="F23" s="7">
        <v>7400</v>
      </c>
      <c r="G23" s="7">
        <v>7400</v>
      </c>
    </row>
    <row r="24" spans="1:7" s="19" customFormat="1" ht="12.75" customHeight="1">
      <c r="A24" s="36" t="s">
        <v>42</v>
      </c>
      <c r="B24" s="36"/>
      <c r="C24" s="35">
        <f>SUM(C21:C23)</f>
        <v>47096</v>
      </c>
      <c r="D24" s="35">
        <f>SUM(D21:D23)</f>
        <v>60683.66</v>
      </c>
      <c r="E24" s="35">
        <f>SUM(E21:E23)</f>
        <v>61825.8</v>
      </c>
      <c r="F24" s="35">
        <f>SUM(F21:F23)</f>
        <v>61825.8</v>
      </c>
      <c r="G24" s="35">
        <f>SUM(G21:G23)</f>
        <v>61825.8</v>
      </c>
    </row>
    <row r="25" spans="3:7" ht="12.75" customHeight="1">
      <c r="C25" s="24"/>
      <c r="D25" s="24"/>
      <c r="E25" s="24"/>
      <c r="F25" s="24"/>
      <c r="G25" s="24"/>
    </row>
    <row r="26" spans="1:7" ht="12.75" customHeight="1">
      <c r="A26" s="21" t="s">
        <v>661</v>
      </c>
      <c r="C26" s="24"/>
      <c r="D26" s="24"/>
      <c r="E26" s="24"/>
      <c r="F26" s="24"/>
      <c r="G26" s="24"/>
    </row>
    <row r="27" spans="1:7" ht="12.75" customHeight="1">
      <c r="A27" s="20" t="s">
        <v>670</v>
      </c>
      <c r="C27" s="24"/>
      <c r="D27" s="24"/>
      <c r="E27" s="24"/>
      <c r="F27" s="24"/>
      <c r="G27" s="24"/>
    </row>
    <row r="28" spans="1:7" ht="12.75" customHeight="1">
      <c r="A28" s="20" t="s">
        <v>671</v>
      </c>
      <c r="B28" s="20" t="s">
        <v>672</v>
      </c>
      <c r="C28" s="7">
        <v>2000</v>
      </c>
      <c r="D28" s="7">
        <v>2000</v>
      </c>
      <c r="E28" s="7">
        <v>2000</v>
      </c>
      <c r="F28" s="7">
        <v>2000</v>
      </c>
      <c r="G28" s="7">
        <v>2000</v>
      </c>
    </row>
    <row r="29" spans="3:7" ht="12.75" customHeight="1">
      <c r="C29" s="24"/>
      <c r="D29" s="24"/>
      <c r="E29" s="24"/>
      <c r="F29" s="24"/>
      <c r="G29" s="24"/>
    </row>
    <row r="30" spans="1:7" s="19" customFormat="1" ht="12.75" customHeight="1">
      <c r="A30" s="36" t="s">
        <v>156</v>
      </c>
      <c r="C30" s="8"/>
      <c r="D30" s="8"/>
      <c r="E30" s="8"/>
      <c r="F30" s="8"/>
      <c r="G30" s="8"/>
    </row>
    <row r="31" spans="1:7" s="19" customFormat="1" ht="12.75" customHeight="1">
      <c r="A31" s="36" t="s">
        <v>157</v>
      </c>
      <c r="B31" s="36"/>
      <c r="C31" s="35">
        <f>SUM(C28,C24,C18,C12)</f>
        <v>55927</v>
      </c>
      <c r="D31" s="35">
        <f>SUM(D28,D24,D18,D12)</f>
        <v>113183.66</v>
      </c>
      <c r="E31" s="35">
        <f>SUM(E28,E24,E18,E12)</f>
        <v>96325.8</v>
      </c>
      <c r="F31" s="35">
        <f>SUM(F28,F24,F18,F12)</f>
        <v>96325.8</v>
      </c>
      <c r="G31" s="35">
        <f>SUM(G28,G24,G18,G12)</f>
        <v>96325.8</v>
      </c>
    </row>
    <row r="33" ht="12.75" customHeight="1">
      <c r="D33" s="19" t="s">
        <v>158</v>
      </c>
    </row>
    <row r="35" spans="1:7" s="21" customFormat="1" ht="12.75" customHeight="1">
      <c r="A35" s="21" t="s">
        <v>159</v>
      </c>
      <c r="C35" s="19"/>
      <c r="D35" s="19"/>
      <c r="E35" s="19"/>
      <c r="F35" s="19"/>
      <c r="G35" s="19"/>
    </row>
    <row r="36" spans="1:7" ht="12.75" customHeight="1">
      <c r="A36" s="20" t="s">
        <v>345</v>
      </c>
      <c r="B36" s="20" t="s">
        <v>173</v>
      </c>
      <c r="C36" s="7">
        <v>21681</v>
      </c>
      <c r="D36" s="7">
        <v>22890</v>
      </c>
      <c r="E36" s="7">
        <v>52485</v>
      </c>
      <c r="F36" s="7">
        <v>52485</v>
      </c>
      <c r="G36" s="7">
        <v>52485</v>
      </c>
    </row>
    <row r="37" spans="1:7" ht="12.75" customHeight="1">
      <c r="A37" s="20" t="s">
        <v>160</v>
      </c>
      <c r="B37" s="20" t="s">
        <v>174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ht="12.75" customHeight="1">
      <c r="A38" s="20" t="s">
        <v>161</v>
      </c>
      <c r="B38" s="20" t="s">
        <v>175</v>
      </c>
      <c r="C38" s="7">
        <v>26503</v>
      </c>
      <c r="D38" s="7">
        <v>30858</v>
      </c>
      <c r="E38" s="7">
        <v>30691</v>
      </c>
      <c r="F38" s="7">
        <v>30691</v>
      </c>
      <c r="G38" s="7">
        <v>30691</v>
      </c>
    </row>
    <row r="39" spans="1:7" ht="12.75" customHeight="1">
      <c r="A39" s="20" t="s">
        <v>162</v>
      </c>
      <c r="B39" s="20" t="s">
        <v>176</v>
      </c>
      <c r="C39" s="7">
        <v>54713</v>
      </c>
      <c r="D39" s="7">
        <v>62000</v>
      </c>
      <c r="E39" s="7">
        <v>58000</v>
      </c>
      <c r="F39" s="7">
        <v>55000</v>
      </c>
      <c r="G39" s="7">
        <v>55000</v>
      </c>
    </row>
    <row r="40" spans="1:7" ht="12.75" customHeight="1">
      <c r="A40" s="20" t="s">
        <v>163</v>
      </c>
      <c r="B40" s="20" t="s">
        <v>177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ht="12.75" customHeight="1">
      <c r="A41" s="20" t="s">
        <v>164</v>
      </c>
      <c r="B41" s="20" t="s">
        <v>178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ht="12.75" customHeight="1">
      <c r="A42" s="20" t="s">
        <v>165</v>
      </c>
      <c r="B42" s="20" t="s">
        <v>179</v>
      </c>
      <c r="C42" s="7">
        <v>256</v>
      </c>
      <c r="D42" s="7">
        <v>500</v>
      </c>
      <c r="E42" s="7">
        <v>500</v>
      </c>
      <c r="F42" s="7">
        <v>500</v>
      </c>
      <c r="G42" s="7">
        <v>500</v>
      </c>
    </row>
    <row r="43" spans="1:7" ht="12.75" customHeight="1">
      <c r="A43" s="20" t="s">
        <v>166</v>
      </c>
      <c r="B43" s="20" t="s">
        <v>180</v>
      </c>
      <c r="C43" s="7">
        <v>133470</v>
      </c>
      <c r="D43" s="7">
        <v>197000</v>
      </c>
      <c r="E43" s="7">
        <v>236400</v>
      </c>
      <c r="F43" s="7">
        <v>236400</v>
      </c>
      <c r="G43" s="7">
        <v>236400</v>
      </c>
    </row>
    <row r="44" spans="1:7" s="19" customFormat="1" ht="12.75" customHeight="1">
      <c r="A44" s="36" t="s">
        <v>42</v>
      </c>
      <c r="B44" s="36"/>
      <c r="C44" s="35">
        <f>SUM(C36:C43)</f>
        <v>236623</v>
      </c>
      <c r="D44" s="35">
        <f>SUM(D36:D43)</f>
        <v>313248</v>
      </c>
      <c r="E44" s="35">
        <f>SUM(E36:E43)</f>
        <v>378076</v>
      </c>
      <c r="F44" s="35">
        <f>SUM(F36:F43)</f>
        <v>375076</v>
      </c>
      <c r="G44" s="35">
        <f>SUM(G36:G43)</f>
        <v>375076</v>
      </c>
    </row>
    <row r="54" spans="1:7" ht="12.75" customHeight="1">
      <c r="A54" s="19"/>
      <c r="B54" s="19"/>
      <c r="C54" s="19"/>
      <c r="D54" s="19"/>
      <c r="E54" s="19"/>
      <c r="F54" s="19"/>
      <c r="G54" s="19"/>
    </row>
    <row r="55" spans="1:7" ht="12.75" customHeight="1">
      <c r="A55" s="19"/>
      <c r="B55" s="19"/>
      <c r="C55" s="19"/>
      <c r="D55" s="19"/>
      <c r="E55" s="19"/>
      <c r="F55" s="19"/>
      <c r="G55" s="19"/>
    </row>
    <row r="56" spans="1:7" ht="12.75" customHeight="1">
      <c r="A56" s="19"/>
      <c r="B56" s="19"/>
      <c r="C56" s="19"/>
      <c r="D56" s="58" t="s">
        <v>759</v>
      </c>
      <c r="E56" s="19"/>
      <c r="F56" s="19"/>
      <c r="G56" s="19"/>
    </row>
    <row r="57" spans="1:7" ht="12.75" customHeight="1">
      <c r="A57" s="19"/>
      <c r="B57" s="19"/>
      <c r="C57" s="19"/>
      <c r="D57" s="19"/>
      <c r="E57" s="19"/>
      <c r="F57" s="19"/>
      <c r="G57" s="19"/>
    </row>
    <row r="58" spans="1:7" ht="12.75" customHeight="1">
      <c r="A58" s="19"/>
      <c r="B58" s="19"/>
      <c r="C58" s="19"/>
      <c r="D58" s="19"/>
      <c r="E58" s="19"/>
      <c r="F58" s="19"/>
      <c r="G58" s="19"/>
    </row>
    <row r="59" spans="1:7" ht="12.75" customHeight="1">
      <c r="A59" s="19"/>
      <c r="B59" s="19"/>
      <c r="C59" s="19"/>
      <c r="D59" s="19"/>
      <c r="E59" s="19"/>
      <c r="F59" s="19"/>
      <c r="G59" s="19"/>
    </row>
    <row r="61" ht="12.75" customHeight="1">
      <c r="A61" s="21"/>
    </row>
    <row r="62" spans="3:7" ht="12.75" customHeight="1">
      <c r="C62" s="24"/>
      <c r="D62" s="24"/>
      <c r="E62" s="24"/>
      <c r="F62" s="24"/>
      <c r="G62" s="24"/>
    </row>
    <row r="63" spans="3:7" ht="12.75" customHeight="1">
      <c r="C63" s="24"/>
      <c r="D63" s="24"/>
      <c r="E63" s="24"/>
      <c r="F63" s="24"/>
      <c r="G63" s="24"/>
    </row>
    <row r="64" spans="3:7" ht="12.75" customHeight="1">
      <c r="C64" s="24"/>
      <c r="D64" s="24"/>
      <c r="E64" s="24"/>
      <c r="F64" s="24"/>
      <c r="G64" s="24"/>
    </row>
    <row r="65" spans="3:7" ht="12.75" customHeight="1">
      <c r="C65" s="24"/>
      <c r="D65" s="24"/>
      <c r="E65" s="24"/>
      <c r="F65" s="24"/>
      <c r="G65" s="24"/>
    </row>
    <row r="66" spans="3:7" ht="12.75" customHeight="1">
      <c r="C66" s="24"/>
      <c r="D66" s="24"/>
      <c r="E66" s="24"/>
      <c r="F66" s="24"/>
      <c r="G66" s="24"/>
    </row>
    <row r="67" spans="3:7" ht="12.75" customHeight="1">
      <c r="C67" s="24"/>
      <c r="D67" s="24"/>
      <c r="E67" s="24"/>
      <c r="F67" s="24"/>
      <c r="G67" s="24"/>
    </row>
    <row r="68" spans="3:7" ht="12.75" customHeight="1">
      <c r="C68" s="24"/>
      <c r="D68" s="24"/>
      <c r="E68" s="24"/>
      <c r="F68" s="24"/>
      <c r="G68" s="24"/>
    </row>
    <row r="69" spans="3:7" ht="12.75" customHeight="1">
      <c r="C69" s="24"/>
      <c r="D69" s="24"/>
      <c r="E69" s="24"/>
      <c r="F69" s="24"/>
      <c r="G69" s="24"/>
    </row>
    <row r="70" spans="3:7" ht="12.75" customHeight="1">
      <c r="C70" s="24"/>
      <c r="D70" s="24"/>
      <c r="E70" s="24"/>
      <c r="F70" s="24"/>
      <c r="G70" s="24"/>
    </row>
    <row r="71" spans="3:7" ht="12.75" customHeight="1">
      <c r="C71" s="24"/>
      <c r="D71" s="24"/>
      <c r="E71" s="24"/>
      <c r="F71" s="24"/>
      <c r="G71" s="24"/>
    </row>
    <row r="72" spans="3:7" s="19" customFormat="1" ht="12.75" customHeight="1">
      <c r="C72" s="8"/>
      <c r="D72" s="8"/>
      <c r="E72" s="8"/>
      <c r="F72" s="8"/>
      <c r="G72" s="8"/>
    </row>
    <row r="73" spans="3:7" ht="12.75" customHeight="1">
      <c r="C73" s="24"/>
      <c r="D73" s="24"/>
      <c r="E73" s="24"/>
      <c r="F73" s="24"/>
      <c r="G73" s="24"/>
    </row>
    <row r="74" spans="1:7" ht="12.75" customHeight="1">
      <c r="A74" s="21"/>
      <c r="C74" s="24"/>
      <c r="D74" s="24"/>
      <c r="E74" s="24"/>
      <c r="F74" s="24"/>
      <c r="G74" s="24"/>
    </row>
    <row r="75" spans="3:7" ht="12.75" customHeight="1">
      <c r="C75" s="24"/>
      <c r="D75" s="24"/>
      <c r="E75" s="24"/>
      <c r="F75" s="24"/>
      <c r="G75" s="24"/>
    </row>
    <row r="76" spans="3:7" ht="12.75" customHeight="1">
      <c r="C76" s="24"/>
      <c r="D76" s="24"/>
      <c r="E76" s="24"/>
      <c r="F76" s="24"/>
      <c r="G76" s="24"/>
    </row>
    <row r="77" spans="3:7" ht="12.75" customHeight="1">
      <c r="C77" s="24"/>
      <c r="D77" s="24"/>
      <c r="E77" s="24"/>
      <c r="F77" s="24"/>
      <c r="G77" s="24"/>
    </row>
    <row r="78" spans="3:7" ht="12.75" customHeight="1">
      <c r="C78" s="24"/>
      <c r="D78" s="24"/>
      <c r="E78" s="24"/>
      <c r="F78" s="24"/>
      <c r="G78" s="24"/>
    </row>
    <row r="79" spans="3:7" ht="12.75" customHeight="1">
      <c r="C79" s="24"/>
      <c r="D79" s="24"/>
      <c r="E79" s="24"/>
      <c r="F79" s="24"/>
      <c r="G79" s="24"/>
    </row>
    <row r="80" spans="3:7" ht="12.75" customHeight="1">
      <c r="C80" s="24"/>
      <c r="D80" s="24"/>
      <c r="E80" s="24"/>
      <c r="F80" s="24"/>
      <c r="G80" s="24"/>
    </row>
    <row r="81" spans="3:7" ht="12.75" customHeight="1">
      <c r="C81" s="24"/>
      <c r="D81" s="24"/>
      <c r="E81" s="24"/>
      <c r="F81" s="24"/>
      <c r="G81" s="24"/>
    </row>
    <row r="82" spans="3:7" ht="12.75" customHeight="1">
      <c r="C82" s="24"/>
      <c r="D82" s="24"/>
      <c r="E82" s="24"/>
      <c r="F82" s="24"/>
      <c r="G82" s="24"/>
    </row>
    <row r="83" spans="3:7" ht="12.75" customHeight="1">
      <c r="C83" s="24"/>
      <c r="D83" s="24"/>
      <c r="E83" s="24"/>
      <c r="F83" s="24"/>
      <c r="G83" s="24"/>
    </row>
    <row r="84" spans="3:7" ht="12.75" customHeight="1">
      <c r="C84" s="24"/>
      <c r="D84" s="24"/>
      <c r="E84" s="24"/>
      <c r="F84" s="24"/>
      <c r="G84" s="24"/>
    </row>
    <row r="85" spans="3:7" s="19" customFormat="1" ht="12.75" customHeight="1">
      <c r="C85" s="8"/>
      <c r="D85" s="8"/>
      <c r="E85" s="8"/>
      <c r="F85" s="8"/>
      <c r="G85" s="8"/>
    </row>
    <row r="86" spans="3:7" ht="12.75" customHeight="1">
      <c r="C86" s="24"/>
      <c r="D86" s="24"/>
      <c r="E86" s="24"/>
      <c r="F86" s="24"/>
      <c r="G86" s="24"/>
    </row>
    <row r="87" spans="1:7" s="22" customFormat="1" ht="12.75" customHeight="1">
      <c r="A87" s="19"/>
      <c r="C87" s="24"/>
      <c r="D87" s="24"/>
      <c r="E87" s="24"/>
      <c r="F87" s="24"/>
      <c r="G87" s="24"/>
    </row>
    <row r="88" spans="1:7" s="22" customFormat="1" ht="12.75" customHeight="1">
      <c r="A88" s="19"/>
      <c r="C88" s="24"/>
      <c r="D88" s="24"/>
      <c r="E88" s="24"/>
      <c r="F88" s="24"/>
      <c r="G88" s="24"/>
    </row>
    <row r="89" spans="3:7" ht="12.75" customHeight="1">
      <c r="C89" s="24"/>
      <c r="D89" s="24"/>
      <c r="E89" s="24"/>
      <c r="F89" s="24"/>
      <c r="G89" s="24"/>
    </row>
    <row r="90" spans="3:7" ht="12.75" customHeight="1">
      <c r="C90" s="24"/>
      <c r="D90" s="24"/>
      <c r="E90" s="24"/>
      <c r="F90" s="24"/>
      <c r="G90" s="24"/>
    </row>
    <row r="91" spans="3:7" ht="12.75" customHeight="1">
      <c r="C91" s="24"/>
      <c r="D91" s="24"/>
      <c r="E91" s="24"/>
      <c r="F91" s="24"/>
      <c r="G91" s="24"/>
    </row>
    <row r="92" spans="3:7" s="19" customFormat="1" ht="12.75" customHeight="1">
      <c r="C92" s="8"/>
      <c r="D92" s="8"/>
      <c r="E92" s="8"/>
      <c r="F92" s="8"/>
      <c r="G92" s="8"/>
    </row>
    <row r="93" spans="3:7" ht="12.75" customHeight="1">
      <c r="C93" s="24"/>
      <c r="D93" s="24"/>
      <c r="E93" s="24"/>
      <c r="F93" s="24"/>
      <c r="G93" s="24"/>
    </row>
    <row r="94" spans="3:7" s="19" customFormat="1" ht="12.75" customHeight="1">
      <c r="C94" s="8"/>
      <c r="D94" s="8"/>
      <c r="E94" s="8"/>
      <c r="F94" s="8"/>
      <c r="G94" s="8"/>
    </row>
    <row r="95" spans="3:7" ht="12.75" customHeight="1">
      <c r="C95" s="24"/>
      <c r="D95" s="24"/>
      <c r="E95" s="24"/>
      <c r="F95" s="24"/>
      <c r="G95" s="24"/>
    </row>
    <row r="96" spans="3:7" s="19" customFormat="1" ht="12.75" customHeight="1">
      <c r="C96" s="8"/>
      <c r="D96" s="8"/>
      <c r="E96" s="8"/>
      <c r="F96" s="8"/>
      <c r="G96" s="8"/>
    </row>
    <row r="97" spans="2:7" s="19" customFormat="1" ht="12.75" customHeight="1">
      <c r="B97" s="22"/>
      <c r="C97" s="8"/>
      <c r="D97" s="8"/>
      <c r="E97" s="8"/>
      <c r="F97" s="8"/>
      <c r="G97" s="8"/>
    </row>
    <row r="98" spans="3:7" ht="12.75" customHeight="1">
      <c r="C98" s="24"/>
      <c r="D98" s="24"/>
      <c r="E98" s="24"/>
      <c r="F98" s="24"/>
      <c r="G98" s="24"/>
    </row>
    <row r="99" spans="3:7" s="19" customFormat="1" ht="12.75" customHeight="1">
      <c r="C99" s="8"/>
      <c r="D99" s="8"/>
      <c r="E99" s="8"/>
      <c r="F99" s="8"/>
      <c r="G99" s="8"/>
    </row>
    <row r="100" spans="3:7" s="19" customFormat="1" ht="12.75" customHeight="1">
      <c r="C100" s="8"/>
      <c r="D100" s="8"/>
      <c r="E100" s="8"/>
      <c r="F100" s="8"/>
      <c r="G100" s="8"/>
    </row>
  </sheetData>
  <sheetProtection/>
  <printOptions gridLines="1" horizontalCentered="1"/>
  <pageMargins left="0.25" right="0.25" top="0.5" bottom="0.75" header="0.25" footer="0.25"/>
  <pageSetup horizontalDpi="300" verticalDpi="300" orientation="portrait" scale="96" r:id="rId1"/>
  <headerFooter alignWithMargins="0">
    <oddHeader>&amp;C&amp;12General Fund Appropriations</oddHeader>
    <oddFooter>&amp;C* Town with Village - See explanation (1) on last page for charges to town - area outside of villages.
** Town with Village - See explanation (2) on last page for charges to town - area outside of village.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9">
      <selection activeCell="C47" sqref="C47"/>
    </sheetView>
  </sheetViews>
  <sheetFormatPr defaultColWidth="9.140625" defaultRowHeight="12.75"/>
  <cols>
    <col min="1" max="1" width="23.140625" style="20" customWidth="1"/>
    <col min="2" max="2" width="7.8515625" style="20" customWidth="1"/>
    <col min="3" max="4" width="14.00390625" style="22" customWidth="1"/>
    <col min="5" max="5" width="15.00390625" style="22" customWidth="1"/>
    <col min="6" max="6" width="14.00390625" style="22" customWidth="1"/>
    <col min="7" max="7" width="14.140625" style="22" customWidth="1"/>
    <col min="8" max="16384" width="9.140625" style="20" customWidth="1"/>
  </cols>
  <sheetData>
    <row r="1" spans="1:7" ht="12.75" customHeight="1">
      <c r="A1" s="19"/>
      <c r="B1" s="19"/>
      <c r="C1" s="19"/>
      <c r="D1" s="19" t="s">
        <v>33</v>
      </c>
      <c r="E1" s="19" t="s">
        <v>59</v>
      </c>
      <c r="F1" s="19"/>
      <c r="G1" s="19"/>
    </row>
    <row r="2" spans="1:7" ht="12.75" customHeight="1">
      <c r="A2" s="19"/>
      <c r="B2" s="19"/>
      <c r="C2" s="19" t="s">
        <v>153</v>
      </c>
      <c r="D2" s="19" t="s">
        <v>34</v>
      </c>
      <c r="E2" s="19" t="s">
        <v>36</v>
      </c>
      <c r="F2" s="19" t="s">
        <v>37</v>
      </c>
      <c r="G2" s="19"/>
    </row>
    <row r="3" spans="1:7" ht="12.75" customHeight="1">
      <c r="A3" s="19"/>
      <c r="B3" s="19"/>
      <c r="C3" s="19" t="s">
        <v>32</v>
      </c>
      <c r="D3" s="19" t="s">
        <v>35</v>
      </c>
      <c r="E3" s="19" t="s">
        <v>33</v>
      </c>
      <c r="F3" s="19" t="s">
        <v>33</v>
      </c>
      <c r="G3" s="19" t="s">
        <v>38</v>
      </c>
    </row>
    <row r="4" spans="1:7" ht="12.75" customHeight="1">
      <c r="A4" s="19" t="s">
        <v>152</v>
      </c>
      <c r="B4" s="19" t="s">
        <v>0</v>
      </c>
      <c r="C4" s="19">
        <v>2008</v>
      </c>
      <c r="D4" s="19">
        <v>2009</v>
      </c>
      <c r="E4" s="19">
        <v>2010</v>
      </c>
      <c r="F4" s="19">
        <v>2010</v>
      </c>
      <c r="G4" s="19">
        <v>2010</v>
      </c>
    </row>
    <row r="5" spans="1:7" ht="12.75" customHeight="1">
      <c r="A5" s="19"/>
      <c r="B5" s="19"/>
      <c r="C5" s="19"/>
      <c r="D5" s="19"/>
      <c r="E5" s="19"/>
      <c r="F5" s="19"/>
      <c r="G5" s="19"/>
    </row>
    <row r="6" s="19" customFormat="1" ht="12.75" customHeight="1">
      <c r="D6" s="19" t="s">
        <v>158</v>
      </c>
    </row>
    <row r="7" ht="12.75" customHeight="1"/>
    <row r="8" ht="12.75" customHeight="1">
      <c r="A8" s="21" t="s">
        <v>181</v>
      </c>
    </row>
    <row r="9" spans="1:7" ht="12.75" customHeight="1">
      <c r="A9" s="20" t="s">
        <v>182</v>
      </c>
      <c r="B9" s="20" t="s">
        <v>202</v>
      </c>
      <c r="C9" s="7"/>
      <c r="D9" s="7"/>
      <c r="E9" s="7" t="s">
        <v>661</v>
      </c>
      <c r="F9" s="7"/>
      <c r="G9" s="7"/>
    </row>
    <row r="10" spans="1:7" ht="12.75" customHeight="1">
      <c r="A10" s="20" t="s">
        <v>183</v>
      </c>
      <c r="B10" s="20" t="s">
        <v>203</v>
      </c>
      <c r="C10" s="7"/>
      <c r="D10" s="7"/>
      <c r="E10" s="7" t="s">
        <v>661</v>
      </c>
      <c r="F10" s="7"/>
      <c r="G10" s="7"/>
    </row>
    <row r="11" spans="1:7" ht="12.75" customHeight="1">
      <c r="A11" s="20" t="s">
        <v>184</v>
      </c>
      <c r="B11" s="20" t="s">
        <v>204</v>
      </c>
      <c r="C11" s="7"/>
      <c r="D11" s="7"/>
      <c r="E11" s="7"/>
      <c r="F11" s="7"/>
      <c r="G11" s="7"/>
    </row>
    <row r="12" spans="1:7" s="19" customFormat="1" ht="12.75" customHeight="1">
      <c r="A12" s="20" t="s">
        <v>185</v>
      </c>
      <c r="B12" s="20" t="s">
        <v>205</v>
      </c>
      <c r="C12" s="7"/>
      <c r="D12" s="7"/>
      <c r="E12" s="7" t="s">
        <v>661</v>
      </c>
      <c r="F12" s="7"/>
      <c r="G12" s="7"/>
    </row>
    <row r="13" spans="1:7" ht="12.75" customHeight="1">
      <c r="A13" s="20" t="s">
        <v>186</v>
      </c>
      <c r="B13" s="20" t="s">
        <v>206</v>
      </c>
      <c r="C13" s="7"/>
      <c r="D13" s="7"/>
      <c r="E13" s="7" t="s">
        <v>661</v>
      </c>
      <c r="F13" s="7"/>
      <c r="G13" s="7"/>
    </row>
    <row r="14" spans="1:7" ht="12.75" customHeight="1">
      <c r="A14" s="20" t="s">
        <v>187</v>
      </c>
      <c r="B14" s="20" t="s">
        <v>207</v>
      </c>
      <c r="C14" s="7"/>
      <c r="D14" s="7"/>
      <c r="E14" s="7" t="s">
        <v>661</v>
      </c>
      <c r="F14" s="7"/>
      <c r="G14" s="7"/>
    </row>
    <row r="15" spans="1:7" ht="12.75" customHeight="1">
      <c r="A15" s="20" t="s">
        <v>188</v>
      </c>
      <c r="B15" s="20" t="s">
        <v>208</v>
      </c>
      <c r="C15" s="7"/>
      <c r="D15" s="7"/>
      <c r="E15" s="7" t="s">
        <v>661</v>
      </c>
      <c r="F15" s="7"/>
      <c r="G15" s="7"/>
    </row>
    <row r="16" spans="1:7" ht="12.75" customHeight="1">
      <c r="A16" s="20" t="s">
        <v>189</v>
      </c>
      <c r="C16" s="7"/>
      <c r="D16" s="7"/>
      <c r="E16" s="7"/>
      <c r="F16" s="7"/>
      <c r="G16" s="7"/>
    </row>
    <row r="17" spans="1:7" ht="12.75" customHeight="1">
      <c r="A17" s="20" t="s">
        <v>190</v>
      </c>
      <c r="B17" s="20" t="s">
        <v>209</v>
      </c>
      <c r="C17" s="7"/>
      <c r="D17" s="7"/>
      <c r="E17" s="7" t="s">
        <v>661</v>
      </c>
      <c r="F17" s="7"/>
      <c r="G17" s="7"/>
    </row>
    <row r="18" spans="1:7" s="19" customFormat="1" ht="12.75" customHeight="1">
      <c r="A18" s="20" t="s">
        <v>191</v>
      </c>
      <c r="B18" s="20" t="s">
        <v>210</v>
      </c>
      <c r="C18" s="7"/>
      <c r="D18" s="7"/>
      <c r="E18" s="7" t="s">
        <v>661</v>
      </c>
      <c r="F18" s="7"/>
      <c r="G18" s="7"/>
    </row>
    <row r="19" spans="1:7" ht="12.75" customHeight="1">
      <c r="A19" s="36" t="s">
        <v>42</v>
      </c>
      <c r="B19" s="36"/>
      <c r="C19" s="35">
        <f>SUM(C9:C18)</f>
        <v>0</v>
      </c>
      <c r="D19" s="35">
        <f>SUM(D9:D18)</f>
        <v>0</v>
      </c>
      <c r="E19" s="35">
        <f>SUM(E9:E18)</f>
        <v>0</v>
      </c>
      <c r="F19" s="35">
        <f>SUM(F9:F18)</f>
        <v>0</v>
      </c>
      <c r="G19" s="35">
        <f>SUM(G9:G18)</f>
        <v>0</v>
      </c>
    </row>
    <row r="20" spans="3:7" ht="12.75" customHeight="1">
      <c r="C20" s="24"/>
      <c r="D20" s="24"/>
      <c r="E20" s="24"/>
      <c r="F20" s="24"/>
      <c r="G20" s="24"/>
    </row>
    <row r="21" spans="1:7" ht="12.75" customHeight="1">
      <c r="A21" s="21" t="s">
        <v>192</v>
      </c>
      <c r="C21" s="24"/>
      <c r="D21" s="24"/>
      <c r="E21" s="24"/>
      <c r="F21" s="24"/>
      <c r="G21" s="24"/>
    </row>
    <row r="22" spans="1:7" ht="12.75" customHeight="1">
      <c r="A22" s="20" t="s">
        <v>182</v>
      </c>
      <c r="B22" s="20" t="s">
        <v>211</v>
      </c>
      <c r="C22" s="7"/>
      <c r="D22" s="7"/>
      <c r="E22" s="7" t="s">
        <v>661</v>
      </c>
      <c r="F22" s="7"/>
      <c r="G22" s="7"/>
    </row>
    <row r="23" spans="1:7" ht="12.75" customHeight="1">
      <c r="A23" s="20" t="s">
        <v>183</v>
      </c>
      <c r="B23" s="20" t="s">
        <v>212</v>
      </c>
      <c r="C23" s="7"/>
      <c r="D23" s="7"/>
      <c r="E23" s="7" t="s">
        <v>661</v>
      </c>
      <c r="F23" s="7"/>
      <c r="G23" s="7"/>
    </row>
    <row r="24" spans="1:7" s="19" customFormat="1" ht="12.75" customHeight="1">
      <c r="A24" s="20" t="s">
        <v>184</v>
      </c>
      <c r="B24" s="20" t="s">
        <v>792</v>
      </c>
      <c r="C24" s="7"/>
      <c r="D24" s="7"/>
      <c r="E24" s="7"/>
      <c r="F24" s="7"/>
      <c r="G24" s="7"/>
    </row>
    <row r="25" spans="1:7" ht="12.75" customHeight="1">
      <c r="A25" s="20" t="s">
        <v>185</v>
      </c>
      <c r="B25" s="20" t="s">
        <v>213</v>
      </c>
      <c r="C25" s="7"/>
      <c r="D25" s="7"/>
      <c r="E25" s="7" t="s">
        <v>661</v>
      </c>
      <c r="F25" s="7"/>
      <c r="G25" s="7"/>
    </row>
    <row r="26" spans="1:7" ht="12.75" customHeight="1">
      <c r="A26" s="20" t="s">
        <v>186</v>
      </c>
      <c r="B26" s="20" t="s">
        <v>214</v>
      </c>
      <c r="C26" s="7"/>
      <c r="D26" s="7"/>
      <c r="E26" s="7" t="s">
        <v>661</v>
      </c>
      <c r="F26" s="7"/>
      <c r="G26" s="7"/>
    </row>
    <row r="27" spans="1:7" ht="12.75" customHeight="1">
      <c r="A27" s="20" t="s">
        <v>187</v>
      </c>
      <c r="B27" s="20" t="s">
        <v>215</v>
      </c>
      <c r="C27" s="7"/>
      <c r="D27" s="7"/>
      <c r="E27" s="7" t="s">
        <v>661</v>
      </c>
      <c r="F27" s="7"/>
      <c r="G27" s="7"/>
    </row>
    <row r="28" spans="1:7" ht="12.75" customHeight="1">
      <c r="A28" s="20" t="s">
        <v>188</v>
      </c>
      <c r="B28" s="20" t="s">
        <v>216</v>
      </c>
      <c r="C28" s="7"/>
      <c r="D28" s="7"/>
      <c r="E28" s="7" t="s">
        <v>661</v>
      </c>
      <c r="F28" s="7"/>
      <c r="G28" s="7"/>
    </row>
    <row r="29" spans="1:7" ht="12.75" customHeight="1">
      <c r="A29" s="20" t="s">
        <v>189</v>
      </c>
      <c r="C29" s="7"/>
      <c r="D29" s="7"/>
      <c r="E29" s="7"/>
      <c r="F29" s="7"/>
      <c r="G29" s="7"/>
    </row>
    <row r="30" spans="1:7" s="19" customFormat="1" ht="12.75" customHeight="1">
      <c r="A30" s="20" t="s">
        <v>629</v>
      </c>
      <c r="B30" s="20" t="s">
        <v>217</v>
      </c>
      <c r="C30" s="7"/>
      <c r="D30" s="7"/>
      <c r="E30" s="7" t="s">
        <v>661</v>
      </c>
      <c r="F30" s="7"/>
      <c r="G30" s="7"/>
    </row>
    <row r="31" spans="1:7" ht="12.75" customHeight="1">
      <c r="A31" s="20" t="s">
        <v>191</v>
      </c>
      <c r="B31" s="20" t="s">
        <v>218</v>
      </c>
      <c r="C31" s="7"/>
      <c r="D31" s="7"/>
      <c r="E31" s="7" t="s">
        <v>661</v>
      </c>
      <c r="F31" s="7"/>
      <c r="G31" s="7"/>
    </row>
    <row r="32" spans="1:7" ht="12.75" customHeight="1">
      <c r="A32" s="36" t="s">
        <v>42</v>
      </c>
      <c r="B32" s="36"/>
      <c r="C32" s="35">
        <f>SUM(C22:C31)</f>
        <v>0</v>
      </c>
      <c r="D32" s="35">
        <f>SUM(D22:D31)</f>
        <v>0</v>
      </c>
      <c r="E32" s="35">
        <f>SUM(E22:E31)</f>
        <v>0</v>
      </c>
      <c r="F32" s="35">
        <f>SUM(F22:F31)</f>
        <v>0</v>
      </c>
      <c r="G32" s="35">
        <f>SUM(G22:G31)</f>
        <v>0</v>
      </c>
    </row>
    <row r="33" spans="3:7" ht="12.75" customHeight="1">
      <c r="C33" s="24"/>
      <c r="D33" s="24"/>
      <c r="E33" s="24"/>
      <c r="F33" s="24"/>
      <c r="G33" s="24"/>
    </row>
    <row r="34" spans="1:7" ht="12.75" customHeight="1">
      <c r="A34" s="19" t="s">
        <v>193</v>
      </c>
      <c r="B34" s="22"/>
      <c r="C34" s="24"/>
      <c r="D34" s="24"/>
      <c r="E34" s="24"/>
      <c r="F34" s="24"/>
      <c r="G34" s="24"/>
    </row>
    <row r="35" spans="1:7" ht="12.75" customHeight="1">
      <c r="A35" s="19" t="s">
        <v>194</v>
      </c>
      <c r="B35" s="22"/>
      <c r="C35" s="24"/>
      <c r="D35" s="24"/>
      <c r="E35" s="24"/>
      <c r="F35" s="24"/>
      <c r="G35" s="24"/>
    </row>
    <row r="36" spans="1:7" s="19" customFormat="1" ht="12.75" customHeight="1">
      <c r="A36" s="20" t="s">
        <v>195</v>
      </c>
      <c r="B36" s="20" t="s">
        <v>219</v>
      </c>
      <c r="C36" s="7"/>
      <c r="D36" s="7"/>
      <c r="E36" s="7" t="s">
        <v>661</v>
      </c>
      <c r="F36" s="7"/>
      <c r="G36" s="7"/>
    </row>
    <row r="37" spans="1:7" ht="12.75" customHeight="1">
      <c r="A37" s="20" t="s">
        <v>196</v>
      </c>
      <c r="B37" s="20" t="s">
        <v>220</v>
      </c>
      <c r="C37" s="7"/>
      <c r="D37" s="7"/>
      <c r="E37" s="7"/>
      <c r="F37" s="7"/>
      <c r="G37" s="7"/>
    </row>
    <row r="38" spans="1:7" ht="12.75" customHeight="1">
      <c r="A38" s="20" t="s">
        <v>197</v>
      </c>
      <c r="B38" s="20" t="s">
        <v>221</v>
      </c>
      <c r="C38" s="7"/>
      <c r="D38" s="7"/>
      <c r="E38" s="7" t="s">
        <v>661</v>
      </c>
      <c r="F38" s="7"/>
      <c r="G38" s="7"/>
    </row>
    <row r="39" spans="1:7" ht="12.75" customHeight="1">
      <c r="A39" s="36" t="s">
        <v>42</v>
      </c>
      <c r="B39" s="36"/>
      <c r="C39" s="35">
        <f>SUM(C36:C38)</f>
        <v>0</v>
      </c>
      <c r="D39" s="35">
        <f>SUM(D36:D38)</f>
        <v>0</v>
      </c>
      <c r="E39" s="35">
        <f>SUM(E36:E38)</f>
        <v>0</v>
      </c>
      <c r="F39" s="35">
        <f>SUM(F36:F38)</f>
        <v>0</v>
      </c>
      <c r="G39" s="35">
        <f>SUM(G36:G38)</f>
        <v>0</v>
      </c>
    </row>
    <row r="40" spans="3:7" ht="12.75" customHeight="1">
      <c r="C40" s="24"/>
      <c r="D40" s="24"/>
      <c r="E40" s="24"/>
      <c r="F40" s="24"/>
      <c r="G40" s="24"/>
    </row>
    <row r="41" spans="1:7" s="21" customFormat="1" ht="12.75" customHeight="1">
      <c r="A41" s="36" t="s">
        <v>200</v>
      </c>
      <c r="B41" s="36"/>
      <c r="C41" s="35">
        <f>'Public Safety'!C26+Transportation!C31+Economic!C22+Culture!C57+'Home and Community'!C31+'Home and Community'!C44+'General Government Support'!C107+Undistributed!C19+Undistributed!C32+Undistributed!C39</f>
        <v>955296</v>
      </c>
      <c r="D41" s="35">
        <f>'Public Safety'!D26+Transportation!D31+Economic!D22+Culture!D57+'Home and Community'!D31+'Home and Community'!D44+'General Government Support'!D107+Undistributed!D19+Undistributed!D32+Undistributed!D39</f>
        <v>1553591.88</v>
      </c>
      <c r="E41" s="35">
        <f>'Public Safety'!E26+Transportation!E31+Economic!E22+Culture!E57+'Home and Community'!E31+'Home and Community'!E44+'General Government Support'!E107+Undistributed!E19+Undistributed!E32+Undistributed!E39</f>
        <v>1501055.5</v>
      </c>
      <c r="F41" s="35">
        <f>'Public Safety'!F26+Transportation!F31+Economic!F22+Culture!F57+'Home and Community'!F31+'Home and Community'!F44+'General Government Support'!F107+Undistributed!F19+Undistributed!F32+Undistributed!F39</f>
        <v>1501055.5</v>
      </c>
      <c r="G41" s="35">
        <f>'Public Safety'!G26+Transportation!G31+Economic!G22+Culture!G57+'Home and Community'!G31+'Home and Community'!G44+'General Government Support'!G107+Undistributed!G19+Undistributed!G32+Undistributed!G39</f>
        <v>1501055.5</v>
      </c>
    </row>
    <row r="42" spans="1:7" s="19" customFormat="1" ht="12.75" customHeight="1">
      <c r="A42" s="20"/>
      <c r="B42" s="20"/>
      <c r="C42" s="24"/>
      <c r="D42" s="24"/>
      <c r="E42" s="24"/>
      <c r="F42" s="24"/>
      <c r="G42" s="24"/>
    </row>
    <row r="43" spans="1:7" ht="12.75" customHeight="1">
      <c r="A43" s="19" t="s">
        <v>198</v>
      </c>
      <c r="B43" s="19"/>
      <c r="C43" s="8"/>
      <c r="D43" s="8"/>
      <c r="E43" s="8"/>
      <c r="F43" s="8"/>
      <c r="G43" s="8"/>
    </row>
    <row r="44" spans="1:7" ht="12.75" customHeight="1">
      <c r="A44" s="19" t="s">
        <v>199</v>
      </c>
      <c r="B44" s="22" t="s">
        <v>222</v>
      </c>
      <c r="C44" s="13"/>
      <c r="D44" s="13"/>
      <c r="E44" s="7" t="s">
        <v>661</v>
      </c>
      <c r="F44" s="13"/>
      <c r="G44" s="13"/>
    </row>
    <row r="45" spans="3:7" ht="12.75" customHeight="1">
      <c r="C45" s="24"/>
      <c r="D45" s="24"/>
      <c r="E45" s="24"/>
      <c r="F45" s="24"/>
      <c r="G45" s="24"/>
    </row>
    <row r="46" spans="1:7" ht="12.75" customHeight="1">
      <c r="A46" s="36" t="s">
        <v>200</v>
      </c>
      <c r="B46" s="19"/>
      <c r="C46" s="8"/>
      <c r="D46" s="8"/>
      <c r="E46" s="8"/>
      <c r="F46" s="8"/>
      <c r="G46" s="8"/>
    </row>
    <row r="47" spans="1:7" ht="12.75" customHeight="1">
      <c r="A47" s="36" t="s">
        <v>201</v>
      </c>
      <c r="B47" s="36"/>
      <c r="C47" s="35">
        <f>SUM(C44,C41)</f>
        <v>955296</v>
      </c>
      <c r="D47" s="35">
        <f>SUM(D44,D41)</f>
        <v>1553591.88</v>
      </c>
      <c r="E47" s="35">
        <f>SUM(E44,E41)</f>
        <v>1501055.5</v>
      </c>
      <c r="F47" s="35">
        <f>SUM(F44,F41)</f>
        <v>1501055.5</v>
      </c>
      <c r="G47" s="35">
        <f>SUM(G44,G41)</f>
        <v>1501055.5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>
      <c r="D57" s="58" t="s">
        <v>737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1:7" s="19" customFormat="1" ht="12.75" customHeight="1">
      <c r="A69" s="20"/>
      <c r="B69" s="20"/>
      <c r="C69" s="22"/>
      <c r="D69" s="22"/>
      <c r="E69" s="22"/>
      <c r="F69" s="22"/>
      <c r="G69" s="22"/>
    </row>
    <row r="70" ht="12.75" customHeight="1"/>
    <row r="71" ht="12.75" customHeight="1"/>
    <row r="72" ht="12.75" customHeight="1"/>
    <row r="73" ht="12.75" customHeight="1"/>
    <row r="74" ht="12.75" customHeight="1"/>
    <row r="75" spans="1:7" s="19" customFormat="1" ht="12.75" customHeight="1">
      <c r="A75" s="20"/>
      <c r="B75" s="20"/>
      <c r="C75" s="22"/>
      <c r="D75" s="22"/>
      <c r="E75" s="22"/>
      <c r="F75" s="22"/>
      <c r="G75" s="22"/>
    </row>
    <row r="76" ht="12.75" customHeight="1"/>
    <row r="77" ht="12.75" customHeight="1"/>
    <row r="78" ht="12.75" customHeight="1"/>
    <row r="79" ht="12.75" customHeight="1"/>
    <row r="80" ht="12.75" customHeight="1"/>
    <row r="81" spans="1:7" s="19" customFormat="1" ht="12.75" customHeight="1">
      <c r="A81" s="20"/>
      <c r="B81" s="20"/>
      <c r="C81" s="22"/>
      <c r="D81" s="22"/>
      <c r="E81" s="22"/>
      <c r="F81" s="22"/>
      <c r="G81" s="22"/>
    </row>
    <row r="82" ht="12.75" customHeight="1"/>
    <row r="83" ht="12.75" customHeight="1"/>
    <row r="84" ht="12.75" customHeight="1"/>
    <row r="85" ht="12.75" customHeight="1"/>
    <row r="86" ht="12.75" customHeight="1"/>
    <row r="87" spans="1:7" s="19" customFormat="1" ht="12.75" customHeight="1">
      <c r="A87" s="20"/>
      <c r="B87" s="20"/>
      <c r="C87" s="22"/>
      <c r="D87" s="22"/>
      <c r="E87" s="22"/>
      <c r="F87" s="22"/>
      <c r="G87" s="22"/>
    </row>
    <row r="88" ht="12.75" customHeight="1"/>
    <row r="89" ht="12.75" customHeight="1"/>
    <row r="90" ht="12.75" customHeight="1"/>
    <row r="91" ht="12.75" customHeight="1"/>
    <row r="92" ht="12.75" customHeight="1"/>
    <row r="93" spans="1:7" s="19" customFormat="1" ht="12.75" customHeight="1">
      <c r="A93" s="20"/>
      <c r="B93" s="20"/>
      <c r="C93" s="22"/>
      <c r="D93" s="22"/>
      <c r="E93" s="22"/>
      <c r="F93" s="22"/>
      <c r="G93" s="22"/>
    </row>
    <row r="94" spans="1:7" s="19" customFormat="1" ht="12.75" customHeight="1">
      <c r="A94" s="20"/>
      <c r="B94" s="20"/>
      <c r="C94" s="22"/>
      <c r="D94" s="22"/>
      <c r="E94" s="22"/>
      <c r="F94" s="22"/>
      <c r="G94" s="22"/>
    </row>
    <row r="95" ht="12.75" customHeight="1"/>
    <row r="96" ht="12.75" customHeight="1"/>
    <row r="97" ht="12.75" customHeight="1"/>
    <row r="98" spans="1:7" s="21" customFormat="1" ht="12.75" customHeight="1">
      <c r="A98" s="20"/>
      <c r="B98" s="20"/>
      <c r="C98" s="22"/>
      <c r="D98" s="22"/>
      <c r="E98" s="22"/>
      <c r="F98" s="22"/>
      <c r="G98" s="22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1:7" s="19" customFormat="1" ht="12.75" customHeight="1">
      <c r="A107" s="20"/>
      <c r="B107" s="20"/>
      <c r="C107" s="22"/>
      <c r="D107" s="22"/>
      <c r="E107" s="22"/>
      <c r="F107" s="22"/>
      <c r="G107" s="22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spans="1:7" s="19" customFormat="1" ht="12.75" customHeight="1">
      <c r="A133" s="20"/>
      <c r="B133" s="20"/>
      <c r="C133" s="22"/>
      <c r="D133" s="22"/>
      <c r="E133" s="22"/>
      <c r="F133" s="22"/>
      <c r="G133" s="22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spans="1:7" s="19" customFormat="1" ht="12.75" customHeight="1">
      <c r="A146" s="20"/>
      <c r="B146" s="20"/>
      <c r="C146" s="22"/>
      <c r="D146" s="22"/>
      <c r="E146" s="22"/>
      <c r="F146" s="22"/>
      <c r="G146" s="22"/>
    </row>
    <row r="147" ht="12.75" customHeight="1"/>
    <row r="148" spans="1:2" s="22" customFormat="1" ht="12.75" customHeight="1">
      <c r="A148" s="20"/>
      <c r="B148" s="20"/>
    </row>
    <row r="149" spans="1:2" s="22" customFormat="1" ht="12.75" customHeight="1">
      <c r="A149" s="20"/>
      <c r="B149" s="20"/>
    </row>
    <row r="150" ht="12.75" customHeight="1"/>
    <row r="151" ht="12.75" customHeight="1"/>
    <row r="152" ht="12.75" customHeight="1"/>
    <row r="153" spans="1:7" s="19" customFormat="1" ht="12.75" customHeight="1">
      <c r="A153" s="20"/>
      <c r="B153" s="20"/>
      <c r="C153" s="22"/>
      <c r="D153" s="22"/>
      <c r="E153" s="22"/>
      <c r="F153" s="22"/>
      <c r="G153" s="22"/>
    </row>
    <row r="154" ht="12.75" customHeight="1"/>
    <row r="155" spans="1:7" s="19" customFormat="1" ht="12.75" customHeight="1">
      <c r="A155" s="20"/>
      <c r="B155" s="20"/>
      <c r="C155" s="22"/>
      <c r="D155" s="22"/>
      <c r="E155" s="22"/>
      <c r="F155" s="22"/>
      <c r="G155" s="22"/>
    </row>
    <row r="156" ht="12.75" customHeight="1"/>
    <row r="157" spans="1:7" s="19" customFormat="1" ht="12.75" customHeight="1">
      <c r="A157" s="20"/>
      <c r="B157" s="20"/>
      <c r="C157" s="22"/>
      <c r="D157" s="22"/>
      <c r="E157" s="22"/>
      <c r="F157" s="22"/>
      <c r="G157" s="22"/>
    </row>
    <row r="158" spans="1:7" s="19" customFormat="1" ht="12.75" customHeight="1">
      <c r="A158" s="20"/>
      <c r="B158" s="20"/>
      <c r="C158" s="22"/>
      <c r="D158" s="22"/>
      <c r="E158" s="22"/>
      <c r="F158" s="22"/>
      <c r="G158" s="22"/>
    </row>
    <row r="159" ht="12.75" customHeight="1"/>
    <row r="160" spans="1:7" s="19" customFormat="1" ht="12.75" customHeight="1">
      <c r="A160" s="20"/>
      <c r="B160" s="20"/>
      <c r="C160" s="22"/>
      <c r="D160" s="22"/>
      <c r="E160" s="22"/>
      <c r="F160" s="22"/>
      <c r="G160" s="22"/>
    </row>
    <row r="161" spans="1:7" s="19" customFormat="1" ht="12.75" customHeight="1">
      <c r="A161" s="20"/>
      <c r="B161" s="20"/>
      <c r="C161" s="22"/>
      <c r="D161" s="22"/>
      <c r="E161" s="22"/>
      <c r="F161" s="22"/>
      <c r="G161" s="22"/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/>
  <printOptions gridLines="1" horizontalCentered="1"/>
  <pageMargins left="0.25" right="0.25" top="0.5" bottom="0.5" header="0.25" footer="0.25"/>
  <pageSetup horizontalDpi="300" verticalDpi="300" orientation="portrait" scale="96" r:id="rId1"/>
  <headerFooter alignWithMargins="0">
    <oddHeader>&amp;C&amp;12General Fund Appropriations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Gaesser Acsso.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Gaesser</dc:creator>
  <cp:keywords/>
  <dc:description/>
  <cp:lastModifiedBy>rconnolly</cp:lastModifiedBy>
  <cp:lastPrinted>2009-11-06T14:01:50Z</cp:lastPrinted>
  <dcterms:created xsi:type="dcterms:W3CDTF">2002-05-20T20:36:26Z</dcterms:created>
  <dcterms:modified xsi:type="dcterms:W3CDTF">2009-11-10T17:13:59Z</dcterms:modified>
  <cp:category/>
  <cp:version/>
  <cp:contentType/>
  <cp:contentStatus/>
</cp:coreProperties>
</file>